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536" firstSheet="1" activeTab="2"/>
  </bookViews>
  <sheets>
    <sheet name="график" sheetId="4" r:id="rId1"/>
    <sheet name="график  (8)" sheetId="9" r:id="rId2"/>
    <sheet name="график (5)" sheetId="6" r:id="rId3"/>
    <sheet name="ПЛАН (5)" sheetId="10" r:id="rId4"/>
    <sheet name="ПЛАН (8)" sheetId="7" r:id="rId5"/>
    <sheet name="примечание" sheetId="2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7" l="1"/>
  <c r="G43" i="10"/>
  <c r="F41" i="10"/>
  <c r="F42" i="10"/>
  <c r="F33" i="10" l="1"/>
  <c r="K31" i="10"/>
  <c r="L31" i="10"/>
  <c r="M31" i="10"/>
  <c r="N31" i="10"/>
  <c r="J31" i="10"/>
  <c r="K32" i="7"/>
  <c r="L32" i="7"/>
  <c r="M32" i="7"/>
  <c r="N32" i="7"/>
  <c r="O32" i="7"/>
  <c r="P32" i="7"/>
  <c r="Q32" i="7"/>
  <c r="J32" i="7"/>
  <c r="E33" i="7"/>
  <c r="E45" i="10" l="1"/>
  <c r="E44" i="10"/>
  <c r="F40" i="10"/>
  <c r="G39" i="10"/>
  <c r="E32" i="10"/>
  <c r="F34" i="7"/>
  <c r="K25" i="10"/>
  <c r="L25" i="10"/>
  <c r="M25" i="10"/>
  <c r="N25" i="10"/>
  <c r="J25" i="10"/>
  <c r="D25" i="10"/>
  <c r="F27" i="10"/>
  <c r="F26" i="10"/>
  <c r="G23" i="10"/>
  <c r="F22" i="10"/>
  <c r="G21" i="10"/>
  <c r="D32" i="10" l="1"/>
  <c r="C32" i="10" s="1"/>
  <c r="E31" i="10"/>
  <c r="E25" i="10"/>
  <c r="E38" i="10"/>
  <c r="R52" i="10"/>
  <c r="R47" i="10"/>
  <c r="G34" i="10"/>
  <c r="D33" i="10"/>
  <c r="C33" i="10" s="1"/>
  <c r="C27" i="10"/>
  <c r="C26" i="10"/>
  <c r="E24" i="10"/>
  <c r="D24" i="10" s="1"/>
  <c r="D20" i="10" s="1"/>
  <c r="D19" i="10" s="1"/>
  <c r="C23" i="10"/>
  <c r="C22" i="10"/>
  <c r="C21" i="10"/>
  <c r="N20" i="10"/>
  <c r="M20" i="10"/>
  <c r="L20" i="10"/>
  <c r="K20" i="10"/>
  <c r="J20" i="10"/>
  <c r="T13" i="10"/>
  <c r="R13" i="10"/>
  <c r="E45" i="7"/>
  <c r="G40" i="7"/>
  <c r="E46" i="7"/>
  <c r="G35" i="7"/>
  <c r="D34" i="7"/>
  <c r="C34" i="7" s="1"/>
  <c r="E69" i="7"/>
  <c r="E68" i="7"/>
  <c r="E67" i="7"/>
  <c r="M20" i="7"/>
  <c r="C34" i="10" l="1"/>
  <c r="D34" i="10"/>
  <c r="D31" i="10" s="1"/>
  <c r="D35" i="7"/>
  <c r="C35" i="7" s="1"/>
  <c r="E32" i="7"/>
  <c r="N28" i="10"/>
  <c r="N35" i="10" s="1"/>
  <c r="L28" i="10"/>
  <c r="L35" i="10" s="1"/>
  <c r="K28" i="10"/>
  <c r="K35" i="10" s="1"/>
  <c r="J28" i="10"/>
  <c r="J35" i="10" s="1"/>
  <c r="E20" i="10"/>
  <c r="E19" i="10" s="1"/>
  <c r="E17" i="10" s="1"/>
  <c r="M28" i="10"/>
  <c r="M35" i="10" s="1"/>
  <c r="C24" i="10"/>
  <c r="C20" i="10" s="1"/>
  <c r="D29" i="10"/>
  <c r="C25" i="10"/>
  <c r="D33" i="7"/>
  <c r="F42" i="7"/>
  <c r="F43" i="7"/>
  <c r="F41" i="7"/>
  <c r="K25" i="7"/>
  <c r="L25" i="7"/>
  <c r="M25" i="7"/>
  <c r="M29" i="7" s="1"/>
  <c r="N25" i="7"/>
  <c r="O25" i="7"/>
  <c r="P25" i="7"/>
  <c r="Q25" i="7"/>
  <c r="E24" i="7"/>
  <c r="C24" i="7" s="1"/>
  <c r="G23" i="7"/>
  <c r="C23" i="7" s="1"/>
  <c r="F22" i="7"/>
  <c r="C22" i="7" s="1"/>
  <c r="C19" i="10" l="1"/>
  <c r="D17" i="10"/>
  <c r="C31" i="10"/>
  <c r="E39" i="7"/>
  <c r="C39" i="7" s="1"/>
  <c r="C29" i="10"/>
  <c r="D36" i="10"/>
  <c r="Q34" i="10"/>
  <c r="E29" i="10"/>
  <c r="E28" i="10"/>
  <c r="E35" i="10" s="1"/>
  <c r="Q18" i="10"/>
  <c r="C33" i="7"/>
  <c r="D32" i="7"/>
  <c r="C32" i="7" s="1"/>
  <c r="BG24" i="9"/>
  <c r="BG18" i="9"/>
  <c r="BG19" i="9"/>
  <c r="BG20" i="9"/>
  <c r="BG21" i="9"/>
  <c r="BG22" i="9"/>
  <c r="BG23" i="9"/>
  <c r="BG17" i="9"/>
  <c r="C17" i="10" l="1"/>
  <c r="C36" i="10"/>
  <c r="BG25" i="9"/>
  <c r="BF25" i="9"/>
  <c r="BE25" i="9"/>
  <c r="BD25" i="9"/>
  <c r="BC25" i="9"/>
  <c r="BB25" i="9"/>
  <c r="AE16" i="9"/>
  <c r="C16" i="9"/>
  <c r="D16" i="9" s="1"/>
  <c r="E16" i="9" s="1"/>
  <c r="F16" i="9" s="1"/>
  <c r="G16" i="9" s="1"/>
  <c r="H16" i="9" s="1"/>
  <c r="I16" i="9" s="1"/>
  <c r="J16" i="9" s="1"/>
  <c r="K16" i="9" s="1"/>
  <c r="L16" i="9" s="1"/>
  <c r="M16" i="9" s="1"/>
  <c r="N16" i="9" s="1"/>
  <c r="O16" i="9" s="1"/>
  <c r="P16" i="9" s="1"/>
  <c r="Q16" i="9" s="1"/>
  <c r="R16" i="9" s="1"/>
  <c r="S16" i="9" s="1"/>
  <c r="J25" i="7" l="1"/>
  <c r="K20" i="7"/>
  <c r="K29" i="7" s="1"/>
  <c r="K36" i="7" s="1"/>
  <c r="L20" i="7"/>
  <c r="L29" i="7" s="1"/>
  <c r="L36" i="7" s="1"/>
  <c r="M36" i="7"/>
  <c r="N20" i="7"/>
  <c r="N29" i="7" s="1"/>
  <c r="N36" i="7" s="1"/>
  <c r="O20" i="7"/>
  <c r="O29" i="7" s="1"/>
  <c r="O36" i="7" s="1"/>
  <c r="P20" i="7"/>
  <c r="P29" i="7" s="1"/>
  <c r="P36" i="7" s="1"/>
  <c r="Q20" i="7"/>
  <c r="Q29" i="7" s="1"/>
  <c r="Q36" i="7" s="1"/>
  <c r="J20" i="7"/>
  <c r="J29" i="7" s="1"/>
  <c r="J36" i="7" s="1"/>
  <c r="D25" i="7"/>
  <c r="F28" i="7"/>
  <c r="C28" i="7" s="1"/>
  <c r="F27" i="7"/>
  <c r="C27" i="7" s="1"/>
  <c r="F26" i="7"/>
  <c r="D20" i="7"/>
  <c r="D19" i="7" s="1"/>
  <c r="D17" i="7" s="1"/>
  <c r="G21" i="7"/>
  <c r="BF22" i="6"/>
  <c r="BG18" i="6"/>
  <c r="BG19" i="6"/>
  <c r="BG20" i="6"/>
  <c r="BG21" i="6"/>
  <c r="BG17" i="6"/>
  <c r="D30" i="7" l="1"/>
  <c r="C25" i="7"/>
  <c r="E25" i="7"/>
  <c r="C21" i="7"/>
  <c r="E20" i="7"/>
  <c r="E19" i="7" s="1"/>
  <c r="E17" i="7" s="1"/>
  <c r="C26" i="7"/>
  <c r="D37" i="7"/>
  <c r="C16" i="6"/>
  <c r="D16" i="6" s="1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AE16" i="6"/>
  <c r="BB22" i="6"/>
  <c r="BC22" i="6"/>
  <c r="BE22" i="6"/>
  <c r="BG22" i="6" l="1"/>
  <c r="E30" i="7"/>
  <c r="E29" i="7"/>
  <c r="C20" i="7"/>
  <c r="C19" i="7" s="1"/>
  <c r="C17" i="7" s="1"/>
  <c r="C30" i="7" l="1"/>
  <c r="C37" i="7" s="1"/>
  <c r="BE18" i="4"/>
  <c r="AF13" i="4"/>
  <c r="E13" i="4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D13" i="4"/>
  <c r="E36" i="7" l="1"/>
</calcChain>
</file>

<file path=xl/sharedStrings.xml><?xml version="1.0" encoding="utf-8"?>
<sst xmlns="http://schemas.openxmlformats.org/spreadsheetml/2006/main" count="889" uniqueCount="281">
  <si>
    <t>Наименование частей, предметных областей, разделов и учебных предметов</t>
  </si>
  <si>
    <t>Распределение по годам обучения</t>
  </si>
  <si>
    <t>1-й класс</t>
  </si>
  <si>
    <t>3-й класс</t>
  </si>
  <si>
    <t>5-й класс</t>
  </si>
  <si>
    <t>Количество недель аудиторных занятий</t>
  </si>
  <si>
    <t>Недельная нагрузка в часах</t>
  </si>
  <si>
    <t>Годовой объем в неделях</t>
  </si>
  <si>
    <t>Максимальная учебная нагрузка</t>
  </si>
  <si>
    <t xml:space="preserve"> </t>
  </si>
  <si>
    <t xml:space="preserve">Итоговая аттестация </t>
  </si>
  <si>
    <t>Резерв учебного времени</t>
  </si>
  <si>
    <t xml:space="preserve">Муниципальное автономное образовательное учреждение дополнительного образования детей
</t>
  </si>
  <si>
    <t>«Детская школа искусств «Гармония»</t>
  </si>
  <si>
    <t>_________________Е.Ю. Новакаускене</t>
  </si>
  <si>
    <t>"___"__________________2016г.</t>
  </si>
  <si>
    <t>Консультации</t>
  </si>
  <si>
    <t>Утверждаю: Директор МАОУ ДОД ДШИ "Гармония"</t>
  </si>
  <si>
    <t>-</t>
  </si>
  <si>
    <t xml:space="preserve">V </t>
  </si>
  <si>
    <t>ГРАФИК УЧЕБНОГО ПРОЦЕССА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</si>
  <si>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</si>
  <si>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</si>
  <si>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</si>
  <si>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</si>
  <si>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</si>
  <si>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</si>
  <si>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</si>
  <si>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</si>
  <si>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</si>
  <si>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</si>
  <si>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</si>
  <si>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</si>
  <si>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</si>
  <si>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1-4</t>
  </si>
  <si>
    <t>5-11</t>
  </si>
  <si>
    <t>12-18</t>
  </si>
  <si>
    <t>19-25</t>
  </si>
  <si>
    <t>26-2</t>
  </si>
  <si>
    <t>3-9</t>
  </si>
  <si>
    <t>10-16</t>
  </si>
  <si>
    <t>17-23</t>
  </si>
  <si>
    <t>24-30</t>
  </si>
  <si>
    <t>31-6</t>
  </si>
  <si>
    <t>7-13</t>
  </si>
  <si>
    <t>14-20</t>
  </si>
  <si>
    <t>21-27</t>
  </si>
  <si>
    <t>28-4</t>
  </si>
  <si>
    <t>26-1</t>
  </si>
  <si>
    <t>2-8</t>
  </si>
  <si>
    <t>9-15</t>
  </si>
  <si>
    <t>16-22</t>
  </si>
  <si>
    <t>23-29</t>
  </si>
  <si>
    <t>30-5</t>
  </si>
  <si>
    <t>6-12</t>
  </si>
  <si>
    <t>13-19</t>
  </si>
  <si>
    <t>20-26</t>
  </si>
  <si>
    <t>27-4</t>
  </si>
  <si>
    <t>30-6</t>
  </si>
  <si>
    <t>28-3</t>
  </si>
  <si>
    <t>4-10</t>
  </si>
  <si>
    <t>11-17</t>
  </si>
  <si>
    <t>18-24</t>
  </si>
  <si>
    <t>25-1</t>
  </si>
  <si>
    <t>2--8</t>
  </si>
  <si>
    <t>недели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</si>
  <si>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</si>
  <si>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</si>
  <si>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</si>
  <si>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</si>
  <si>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</si>
  <si>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</si>
  <si>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</si>
  <si>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</si>
  <si>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</si>
  <si>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</si>
  <si>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</si>
  <si>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</si>
  <si>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</si>
  <si>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</si>
  <si>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</si>
  <si>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</si>
  <si>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</si>
  <si>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</si>
  <si>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Изобразительное искусство</t>
  </si>
  <si>
    <t>І</t>
  </si>
  <si>
    <t>К</t>
  </si>
  <si>
    <t></t>
  </si>
  <si>
    <t>Р</t>
  </si>
  <si>
    <t>II</t>
  </si>
  <si>
    <t>О</t>
  </si>
  <si>
    <t>III</t>
  </si>
  <si>
    <t>IV</t>
  </si>
  <si>
    <t>V</t>
  </si>
  <si>
    <t>И</t>
  </si>
  <si>
    <t>*</t>
  </si>
  <si>
    <t>Условные обозначения</t>
  </si>
  <si>
    <t>Пленерная практика</t>
  </si>
  <si>
    <t>Учебные занятия</t>
  </si>
  <si>
    <t>Итоговая аттестация</t>
  </si>
  <si>
    <t>Оценивание результатов временного этапа (полугодие)</t>
  </si>
  <si>
    <t>K</t>
  </si>
  <si>
    <t>Каникулы</t>
  </si>
  <si>
    <t>Промежуточная аттестация</t>
  </si>
  <si>
    <t>Резерв времени</t>
  </si>
  <si>
    <t>Срок обучения - 5 лет</t>
  </si>
  <si>
    <t>Дополнительная предпрофессиональная общеобразовательная программа в области изобразительного искусства "Живопись"</t>
  </si>
  <si>
    <t xml:space="preserve">Нормативный срок обучения - </t>
  </si>
  <si>
    <t>"   "</t>
  </si>
  <si>
    <t>График учебного процесса</t>
  </si>
  <si>
    <t>1. График учебного процесса</t>
  </si>
  <si>
    <t>2. Сводные данные по бюджету времени</t>
  </si>
  <si>
    <t>Аудиторные занятия</t>
  </si>
  <si>
    <t>Каникулы, нед.</t>
  </si>
  <si>
    <t>Всего недель</t>
  </si>
  <si>
    <t>Директор</t>
  </si>
  <si>
    <t xml:space="preserve">5 лет </t>
  </si>
  <si>
    <t>Промежуточная аттестация , нед.</t>
  </si>
  <si>
    <r>
      <t xml:space="preserve">Форма   обучения   -    </t>
    </r>
    <r>
      <rPr>
        <b/>
        <sz val="10"/>
        <rFont val="Times New Roman"/>
        <family val="1"/>
        <charset val="204"/>
      </rPr>
      <t>очная</t>
    </r>
  </si>
  <si>
    <t xml:space="preserve">          </t>
  </si>
  <si>
    <t>(Е.Ю. Новакаускене)</t>
  </si>
  <si>
    <t>Условные обозначения:</t>
  </si>
  <si>
    <t>Утверждаю:</t>
  </si>
  <si>
    <t>І курс</t>
  </si>
  <si>
    <t>II курс</t>
  </si>
  <si>
    <t>III курс</t>
  </si>
  <si>
    <t>IV курс</t>
  </si>
  <si>
    <t>V 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</si>
  <si>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</si>
  <si>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</si>
  <si>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</si>
  <si>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</si>
  <si>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</si>
  <si>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</si>
  <si>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</si>
  <si>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</si>
  <si>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</si>
  <si>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</si>
  <si>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</si>
  <si>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</si>
  <si>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</si>
  <si>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</si>
  <si>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</si>
  <si>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</si>
  <si>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</si>
  <si>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</si>
  <si>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</si>
  <si>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</si>
  <si>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</si>
  <si>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</si>
  <si>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</si>
  <si>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</si>
  <si>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</si>
  <si>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</si>
  <si>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</si>
  <si>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</si>
  <si>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</si>
  <si>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</si>
  <si>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</si>
  <si>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</si>
  <si>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</si>
  <si>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</si>
  <si>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</si>
  <si>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</si>
  <si>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</si>
  <si>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</si>
  <si>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</si>
  <si>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</si>
  <si>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</si>
  <si>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</si>
  <si>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</si>
  <si>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</si>
  <si>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Индекс предметных областей, разделов  и учебных предметов</t>
  </si>
  <si>
    <t>(в часах)</t>
  </si>
  <si>
    <t> Трудоемкость в часах</t>
  </si>
  <si>
    <t>Групповые занятия</t>
  </si>
  <si>
    <t>Мелкогрупповые занятия</t>
  </si>
  <si>
    <t>Индивидуальные занятия</t>
  </si>
  <si>
    <t>Зачеты, контрольные</t>
  </si>
  <si>
    <t xml:space="preserve">Экзамены </t>
  </si>
  <si>
    <t> 2-й  класс</t>
  </si>
  <si>
    <t> 4-й класс</t>
  </si>
  <si>
    <t> 6-й класс</t>
  </si>
  <si>
    <t>7-й класс</t>
  </si>
  <si>
    <t>8-й класс</t>
  </si>
  <si>
    <t>Структура и объем ОП</t>
  </si>
  <si>
    <t>Обязательная часть</t>
  </si>
  <si>
    <t>ПО.01.</t>
  </si>
  <si>
    <t>Музыкальное исполнительство</t>
  </si>
  <si>
    <t>ПО.01.УП.01</t>
  </si>
  <si>
    <t>ПО.01.УП.02</t>
  </si>
  <si>
    <t>Ансамбль</t>
  </si>
  <si>
    <t>ПО.01.УП.03</t>
  </si>
  <si>
    <t>ПО.01.УП.04</t>
  </si>
  <si>
    <t>12,14,16</t>
  </si>
  <si>
    <t>ПО.02.</t>
  </si>
  <si>
    <t>Теория и история музыки</t>
  </si>
  <si>
    <t>ПО.02.УП.01</t>
  </si>
  <si>
    <t>Сольфеджио</t>
  </si>
  <si>
    <t>ПО.02.УП.02</t>
  </si>
  <si>
    <t>Слушание музыки</t>
  </si>
  <si>
    <t>ПО.02.УП.03</t>
  </si>
  <si>
    <t>Музыкальная литература (зарубежная, отечественная)</t>
  </si>
  <si>
    <t>Аудиторная нагрузка по двум предметным областям:</t>
  </si>
  <si>
    <t>Максимальная нагрузка по двум предметным областям:</t>
  </si>
  <si>
    <t>Количество контрольных уроков, зачетов, экзаменов по двум предметным областям:</t>
  </si>
  <si>
    <t>В.00.</t>
  </si>
  <si>
    <t>В.01.УП.01</t>
  </si>
  <si>
    <t>Всего аудиторная нагрузка с учетом вариативной части:</t>
  </si>
  <si>
    <t>Всего количество контрольных уроков, зачетов, экзаменов:</t>
  </si>
  <si>
    <t>К.03.00.</t>
  </si>
  <si>
    <t xml:space="preserve">Годовая нагрузка в часах </t>
  </si>
  <si>
    <t>К.03.01.</t>
  </si>
  <si>
    <t>Специальность</t>
  </si>
  <si>
    <t>К.03.02.</t>
  </si>
  <si>
    <t xml:space="preserve">Музыкальная литература (зарубежная, отечественная) </t>
  </si>
  <si>
    <t>К.03.04.</t>
  </si>
  <si>
    <t>Сводный хор</t>
  </si>
  <si>
    <t>А.04.00.</t>
  </si>
  <si>
    <t>Аттестация</t>
  </si>
  <si>
    <t>ПА.04.01.</t>
  </si>
  <si>
    <t>Промежуточная (экзаменационная)</t>
  </si>
  <si>
    <t>ИА.04.02.</t>
  </si>
  <si>
    <t>ИА.04.02.01.</t>
  </si>
  <si>
    <t>ИА.04.02.02.</t>
  </si>
  <si>
    <t>ИА.04.02.03.</t>
  </si>
  <si>
    <t>Самостоятельная работа</t>
  </si>
  <si>
    <t>(по полугодиям)</t>
  </si>
  <si>
    <t>2,4,6,8,10,12,14</t>
  </si>
  <si>
    <t>1,3,5,7,9,11,13,15</t>
  </si>
  <si>
    <t>Хоровой класс</t>
  </si>
  <si>
    <t>2,4,6,8,10,14,15</t>
  </si>
  <si>
    <t>9,11,13,15</t>
  </si>
  <si>
    <t>Вариативная часть</t>
  </si>
  <si>
    <t>Всего максимальная нагрузка с учетом вариативной части:</t>
  </si>
  <si>
    <t xml:space="preserve">8 лет </t>
  </si>
  <si>
    <t>Классы</t>
  </si>
  <si>
    <t xml:space="preserve">І </t>
  </si>
  <si>
    <t xml:space="preserve">VI </t>
  </si>
  <si>
    <t xml:space="preserve">VII </t>
  </si>
  <si>
    <t xml:space="preserve">VIII </t>
  </si>
  <si>
    <t>=</t>
  </si>
  <si>
    <t>р</t>
  </si>
  <si>
    <t>э</t>
  </si>
  <si>
    <t xml:space="preserve"> УЧЕБНЫЙ ПЛАН</t>
  </si>
  <si>
    <t>Утверждаю: Директор МАУ ДО ДШИ "Гармония"</t>
  </si>
  <si>
    <t>Нормативный срок обучения - 8 лет</t>
  </si>
  <si>
    <t>Заместитель директора по УМР____________________________________С.П. Чехова</t>
  </si>
  <si>
    <t xml:space="preserve">Специальность </t>
  </si>
  <si>
    <t>Фортепиано</t>
  </si>
  <si>
    <t>Оркестровый класс</t>
  </si>
  <si>
    <t>В.01.УП.03</t>
  </si>
  <si>
    <t>К.03.03.</t>
  </si>
  <si>
    <t>К.03.06.</t>
  </si>
  <si>
    <t>по дополнительной предпрофессиональной общеобразовательной программе в области  музыкального искусства "Народные инструменты"</t>
  </si>
  <si>
    <t>Изучение инструментов народного оркестра</t>
  </si>
  <si>
    <t>Дополнительный инструмент</t>
  </si>
  <si>
    <t>Изучение оркестровых партий</t>
  </si>
  <si>
    <t>Чтение нот с листа</t>
  </si>
  <si>
    <t>Изучение родственных инструментов</t>
  </si>
  <si>
    <t>Оркестр</t>
  </si>
  <si>
    <t>Аудиторные занятия, нед.</t>
  </si>
  <si>
    <t>Резерв учебного времени, нед.</t>
  </si>
  <si>
    <t>8,10,12</t>
  </si>
  <si>
    <t>8,10,12,14,16</t>
  </si>
  <si>
    <t>1,3,5,7</t>
  </si>
  <si>
    <t>2,4,6,8</t>
  </si>
  <si>
    <t>4,6,8</t>
  </si>
  <si>
    <t>4,6,8,10</t>
  </si>
  <si>
    <t>Нормативный срок обучения  -5 лет</t>
  </si>
  <si>
    <r>
      <t xml:space="preserve">                                                                                                Примечание к учебному плану.
</t>
    </r>
    <r>
      <rPr>
        <sz val="12"/>
        <color theme="1"/>
        <rFont val="Times New Roman"/>
        <family val="1"/>
        <charset val="204"/>
      </rPr>
      <t xml:space="preserve">1. При реализации ОП устанавливаются следующие виды учебных занятий и численность обучающихся: групповые занятия - от 10 человек; мелкогрупповые занятия - от 6 до 9 человек (по ансамблевым дисциплинам - от 2-х человек); индивидуальные занятия.
2. При реализации учебного предмета «Хоровой класс» могут одновременно заниматься обучающиеся по другим ОП в области музыкального искусства.
3. Учебный предмет «Оркестровый класс» предполагает занятия народного оркестра. В случае необходимости учебные коллективы могут доукомплектовываться приглашенными артистами или преподавателями школы (в качестве концертмейстеров), но не более чем на 25% от необходимого состава учебного коллектива.
4. Объем самостоятельной работы обучающихся в неделю по учебным предметам обязательной и вариативной частей в среднем за весь период обучения определяется с учетом минимальных затрат на подготовку домашнего задания, параллельного освоения детьми программ начального и основного общего образования. По учебным предметам обязательной и вариативной частей объем самостоятельной работы обучающихся планируется следующим образом:
«Специальность» - 1-3 классы - по 2 часа в неделю; 4-6 классы - по 3 часа в неделю;7- 8 классы по 4 часа в неделю; «Ансамбль» - 1 час в неделю; «Оркестровый класс» - 1 час в неделю; «Фортепиано» - 2 часа в неделю; «Хоровой класс» - 0,5 часа в неделю; «Сольфеджио» - 1 час в неделю; «Слушание музыки» - 0,5 часа в неделю; «Музыкальная литература (зарубежная, отечественная)» - 1 час в неделю, «Изучение инструментов народного оркестра» - 2 часа в неделю.
5. Консультации проводятся в счёт резерва учебного времени в соответствии с недельной нагрузкой преподавателя.                                                                                                                 6. Проведение занятий по дисциплине  вариативной части В.01.УП.01 "Оркестровый класс" предлагается в форме отдельного модуля.                                                                                  7. Проведение занятий по дисциплинам  вариативной части В.01.УП.02 "Изучение народных инструментов", В.01.УП.03 "Дополнительный инструмент"  предлагается в форме отдельных модулей  в связи с ограничением финансирования в качестве платной дополнительной образовательной услуги по выбору.  
</t>
    </r>
  </si>
  <si>
    <t>2,4,6,8,9</t>
  </si>
  <si>
    <t>В.01.УП.02</t>
  </si>
  <si>
    <t>К.03.05.</t>
  </si>
  <si>
    <t>К.03.07.</t>
  </si>
  <si>
    <t>Дополнительная предпрофессиональная общеобразовательная программа в области музыкального искусства "Народные инструменты"</t>
  </si>
  <si>
    <t>"___"__________________2018г.</t>
  </si>
  <si>
    <t>2018г.</t>
  </si>
  <si>
    <t>МУНИЦИПАЛЬНОЕ АВТОНОМНОЕ УЧРЕЖДЕНИЕ ДОПОЛНИТЕЛЬНОГО ОБРАЗОВАНИЯ ГОРОДА ТЮМЕНИ</t>
  </si>
  <si>
    <t>"___"__________________2020г.</t>
  </si>
  <si>
    <t>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</si>
</sst>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0.0"/>
  </numFmts>
  <fonts count="6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ourier New Cyr"/>
      <family val="3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5"/>
      <color indexed="8"/>
      <name val="Times New Roman Cyr"/>
      <family val="1"/>
      <charset val="204"/>
    </font>
    <font>
      <sz val="8"/>
      <color indexed="8"/>
      <name val="Arial Cyr"/>
      <family val="2"/>
      <charset val="204"/>
    </font>
    <font>
      <b/>
      <sz val="12"/>
      <name val="Times New Roman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9"/>
      <name val="Symbol"/>
      <family val="1"/>
      <charset val="2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color indexed="8"/>
      <name val="Arial Cyr"/>
    </font>
    <font>
      <b/>
      <sz val="10"/>
      <name val="Arial Cyr"/>
      <charset val="204"/>
    </font>
    <font>
      <sz val="12"/>
      <name val="Symbol"/>
      <family val="1"/>
      <charset val="2"/>
    </font>
    <font>
      <sz val="9"/>
      <color indexed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color indexed="8"/>
      <name val="Arial Cyr"/>
      <charset val="204"/>
    </font>
    <font>
      <b/>
      <sz val="11"/>
      <color indexed="8"/>
      <name val="Arial Cyr"/>
      <charset val="204"/>
    </font>
    <font>
      <b/>
      <sz val="9"/>
      <name val="Lucida Sans Unicode"/>
      <family val="2"/>
      <charset val="204"/>
    </font>
    <font>
      <shadow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sz val="6"/>
      <color indexed="8"/>
      <name val="Times New Roman Cyr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Border="1" applyAlignme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/>
    <xf numFmtId="0" fontId="0" fillId="2" borderId="0" xfId="0" applyFill="1" applyBorder="1"/>
    <xf numFmtId="0" fontId="14" fillId="0" borderId="11" xfId="0" applyFont="1" applyBorder="1" applyAlignment="1">
      <alignment horizontal="centerContinuous"/>
    </xf>
    <xf numFmtId="0" fontId="14" fillId="0" borderId="11" xfId="0" quotePrefix="1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49" fontId="15" fillId="0" borderId="5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/>
    <xf numFmtId="0" fontId="20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/>
    <xf numFmtId="0" fontId="22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5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6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8" fillId="0" borderId="0" xfId="0" applyFont="1" applyAlignment="1"/>
    <xf numFmtId="0" fontId="0" fillId="0" borderId="0" xfId="0" applyAlignment="1"/>
    <xf numFmtId="0" fontId="29" fillId="0" borderId="0" xfId="0" applyFont="1" applyAlignment="1"/>
    <xf numFmtId="0" fontId="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/>
    <xf numFmtId="0" fontId="30" fillId="0" borderId="0" xfId="0" applyFont="1" applyAlignment="1"/>
    <xf numFmtId="0" fontId="22" fillId="0" borderId="0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9" fillId="0" borderId="0" xfId="0" applyFont="1" applyBorder="1" applyAlignment="1"/>
    <xf numFmtId="0" fontId="31" fillId="0" borderId="0" xfId="0" applyNumberFormat="1" applyFont="1" applyFill="1" applyBorder="1" applyAlignment="1" applyProtection="1">
      <alignment horizontal="center"/>
    </xf>
    <xf numFmtId="0" fontId="32" fillId="0" borderId="1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8" fillId="0" borderId="0" xfId="0" applyFont="1" applyAlignment="1"/>
    <xf numFmtId="0" fontId="30" fillId="0" borderId="0" xfId="0" applyFont="1" applyBorder="1" applyAlignment="1">
      <alignment horizontal="left"/>
    </xf>
    <xf numFmtId="0" fontId="25" fillId="0" borderId="0" xfId="0" applyFont="1" applyAlignment="1"/>
    <xf numFmtId="0" fontId="3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37" fillId="0" borderId="1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7" fillId="0" borderId="0" xfId="0" applyFont="1" applyAlignment="1"/>
    <xf numFmtId="0" fontId="40" fillId="0" borderId="0" xfId="0" applyFont="1" applyAlignment="1"/>
    <xf numFmtId="0" fontId="42" fillId="0" borderId="0" xfId="0" applyFont="1"/>
    <xf numFmtId="0" fontId="43" fillId="0" borderId="0" xfId="0" applyFont="1"/>
    <xf numFmtId="0" fontId="43" fillId="0" borderId="0" xfId="0" applyFont="1" applyAlignment="1"/>
    <xf numFmtId="0" fontId="31" fillId="0" borderId="1" xfId="0" applyFont="1" applyFill="1" applyBorder="1" applyAlignment="1">
      <alignment horizontal="center"/>
    </xf>
    <xf numFmtId="0" fontId="44" fillId="0" borderId="1" xfId="0" applyFont="1" applyFill="1" applyBorder="1" applyAlignment="1"/>
    <xf numFmtId="0" fontId="22" fillId="0" borderId="1" xfId="0" applyFont="1" applyFill="1" applyBorder="1" applyAlignment="1"/>
    <xf numFmtId="0" fontId="45" fillId="0" borderId="1" xfId="0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22" fillId="0" borderId="5" xfId="0" applyFont="1" applyFill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7" xfId="0" applyFont="1" applyBorder="1" applyAlignment="1"/>
    <xf numFmtId="0" fontId="29" fillId="0" borderId="0" xfId="0" applyFont="1" applyAlignment="1">
      <alignment horizontal="left"/>
    </xf>
    <xf numFmtId="0" fontId="48" fillId="0" borderId="0" xfId="0" applyFont="1" applyAlignment="1"/>
    <xf numFmtId="0" fontId="29" fillId="0" borderId="0" xfId="0" applyFont="1" applyBorder="1" applyAlignment="1">
      <alignment horizontal="left"/>
    </xf>
    <xf numFmtId="0" fontId="49" fillId="0" borderId="0" xfId="0" applyFont="1" applyBorder="1" applyAlignment="1"/>
    <xf numFmtId="0" fontId="12" fillId="0" borderId="0" xfId="0" applyFont="1" applyBorder="1" applyAlignment="1"/>
    <xf numFmtId="0" fontId="48" fillId="0" borderId="0" xfId="0" applyFont="1" applyBorder="1" applyAlignment="1"/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1" fillId="0" borderId="7" xfId="0" applyFont="1" applyBorder="1" applyAlignment="1"/>
    <xf numFmtId="0" fontId="11" fillId="0" borderId="0" xfId="0" applyFont="1" applyAlignment="1"/>
    <xf numFmtId="0" fontId="4" fillId="0" borderId="7" xfId="0" applyFont="1" applyBorder="1" applyAlignment="1"/>
    <xf numFmtId="0" fontId="21" fillId="0" borderId="0" xfId="0" applyFont="1" applyAlignment="1"/>
    <xf numFmtId="0" fontId="51" fillId="0" borderId="0" xfId="0" applyFont="1" applyAlignment="1"/>
    <xf numFmtId="0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52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/>
    <xf numFmtId="0" fontId="2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3" fillId="0" borderId="1" xfId="0" applyFont="1" applyBorder="1" applyAlignment="1">
      <alignment horizontal="center"/>
    </xf>
    <xf numFmtId="164" fontId="41" fillId="0" borderId="1" xfId="0" applyNumberFormat="1" applyFont="1" applyBorder="1" applyAlignment="1">
      <alignment horizontal="center"/>
    </xf>
    <xf numFmtId="49" fontId="41" fillId="0" borderId="1" xfId="0" applyNumberFormat="1" applyFont="1" applyBorder="1" applyAlignment="1">
      <alignment horizontal="center"/>
    </xf>
    <xf numFmtId="0" fontId="41" fillId="0" borderId="1" xfId="0" applyNumberFormat="1" applyFont="1" applyBorder="1" applyAlignment="1">
      <alignment horizontal="center"/>
    </xf>
    <xf numFmtId="165" fontId="42" fillId="0" borderId="0" xfId="0" applyNumberFormat="1" applyFont="1"/>
    <xf numFmtId="49" fontId="47" fillId="0" borderId="6" xfId="0" applyNumberFormat="1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/>
    <xf numFmtId="0" fontId="55" fillId="0" borderId="1" xfId="0" applyFont="1" applyBorder="1" applyAlignment="1">
      <alignment horizontal="center" vertical="center" wrapText="1"/>
    </xf>
    <xf numFmtId="0" fontId="59" fillId="0" borderId="0" xfId="0" applyFont="1"/>
    <xf numFmtId="165" fontId="0" fillId="0" borderId="0" xfId="0" applyNumberFormat="1"/>
    <xf numFmtId="49" fontId="47" fillId="0" borderId="6" xfId="0" applyNumberFormat="1" applyFont="1" applyBorder="1" applyAlignment="1">
      <alignment horizontal="center" textRotation="90"/>
    </xf>
    <xf numFmtId="0" fontId="2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9" fillId="0" borderId="1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1" fillId="0" borderId="6" xfId="0" applyNumberFormat="1" applyFont="1" applyBorder="1" applyAlignment="1">
      <alignment horizontal="center"/>
    </xf>
    <xf numFmtId="0" fontId="60" fillId="0" borderId="1" xfId="0" applyFont="1" applyBorder="1" applyAlignment="1">
      <alignment horizontal="center" vertical="center" wrapText="1"/>
    </xf>
    <xf numFmtId="0" fontId="44" fillId="0" borderId="3" xfId="0" applyFont="1" applyFill="1" applyBorder="1" applyAlignment="1"/>
    <xf numFmtId="0" fontId="60" fillId="0" borderId="2" xfId="0" applyFont="1" applyBorder="1" applyAlignment="1">
      <alignment horizontal="center" vertical="center" wrapText="1"/>
    </xf>
    <xf numFmtId="0" fontId="22" fillId="0" borderId="17" xfId="0" applyFont="1" applyFill="1" applyBorder="1" applyAlignment="1"/>
    <xf numFmtId="0" fontId="61" fillId="0" borderId="1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7" xfId="0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165" fontId="5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1" fontId="57" fillId="2" borderId="1" xfId="0" applyNumberFormat="1" applyFont="1" applyFill="1" applyBorder="1" applyAlignment="1">
      <alignment horizontal="center" vertical="center" wrapText="1"/>
    </xf>
    <xf numFmtId="165" fontId="63" fillId="3" borderId="18" xfId="0" applyNumberFormat="1" applyFont="1" applyFill="1" applyBorder="1" applyAlignment="1">
      <alignment horizontal="center" vertical="center" wrapText="1"/>
    </xf>
    <xf numFmtId="165" fontId="63" fillId="3" borderId="19" xfId="0" applyNumberFormat="1" applyFont="1" applyFill="1" applyBorder="1" applyAlignment="1">
      <alignment horizontal="center" vertical="center" wrapText="1"/>
    </xf>
    <xf numFmtId="165" fontId="64" fillId="0" borderId="0" xfId="0" applyNumberFormat="1" applyFont="1"/>
    <xf numFmtId="165" fontId="57" fillId="2" borderId="1" xfId="0" applyNumberFormat="1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165" fontId="65" fillId="2" borderId="1" xfId="0" applyNumberFormat="1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165" fontId="66" fillId="2" borderId="1" xfId="0" applyNumberFormat="1" applyFont="1" applyFill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165" fontId="63" fillId="0" borderId="1" xfId="0" applyNumberFormat="1" applyFont="1" applyBorder="1" applyAlignment="1">
      <alignment horizontal="center" vertical="center" wrapText="1"/>
    </xf>
    <xf numFmtId="165" fontId="6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165" fontId="57" fillId="2" borderId="1" xfId="0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1" fontId="5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7" fillId="2" borderId="3" xfId="0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1" fontId="57" fillId="0" borderId="6" xfId="0" applyNumberFormat="1" applyFont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8" fillId="0" borderId="1" xfId="0" applyFont="1" applyBorder="1" applyAlignment="1">
      <alignment vertical="center" wrapText="1"/>
    </xf>
    <xf numFmtId="0" fontId="68" fillId="0" borderId="0" xfId="0" applyFont="1"/>
    <xf numFmtId="165" fontId="63" fillId="2" borderId="1" xfId="0" applyNumberFormat="1" applyFont="1" applyFill="1" applyBorder="1" applyAlignment="1">
      <alignment horizontal="left" vertical="center" wrapText="1"/>
    </xf>
    <xf numFmtId="0" fontId="57" fillId="2" borderId="1" xfId="0" applyFont="1" applyFill="1" applyBorder="1" applyAlignment="1">
      <alignment vertical="center" wrapText="1"/>
    </xf>
    <xf numFmtId="165" fontId="43" fillId="0" borderId="0" xfId="0" applyNumberFormat="1" applyFont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57" fillId="2" borderId="1" xfId="0" applyNumberFormat="1" applyFont="1" applyFill="1" applyBorder="1" applyAlignment="1">
      <alignment horizontal="center" vertical="center" wrapText="1"/>
    </xf>
    <xf numFmtId="165" fontId="57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7" fillId="0" borderId="6" xfId="0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 textRotation="90"/>
    </xf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6" xfId="0" applyFont="1" applyBorder="1" applyAlignment="1">
      <alignment horizontal="center" textRotation="90"/>
    </xf>
    <xf numFmtId="0" fontId="47" fillId="0" borderId="5" xfId="0" applyFont="1" applyBorder="1" applyAlignment="1">
      <alignment horizontal="center" textRotation="90"/>
    </xf>
    <xf numFmtId="49" fontId="47" fillId="0" borderId="6" xfId="0" applyNumberFormat="1" applyFont="1" applyBorder="1" applyAlignment="1">
      <alignment horizontal="center" textRotation="90"/>
    </xf>
    <xf numFmtId="49" fontId="47" fillId="0" borderId="8" xfId="0" applyNumberFormat="1" applyFont="1" applyBorder="1" applyAlignment="1">
      <alignment horizontal="center" textRotation="90"/>
    </xf>
    <xf numFmtId="0" fontId="47" fillId="0" borderId="1" xfId="0" applyFont="1" applyBorder="1" applyAlignment="1">
      <alignment horizontal="center" textRotation="90"/>
    </xf>
    <xf numFmtId="0" fontId="47" fillId="0" borderId="1" xfId="0" applyFont="1" applyBorder="1" applyAlignment="1">
      <alignment horizontal="center"/>
    </xf>
    <xf numFmtId="49" fontId="47" fillId="0" borderId="3" xfId="0" applyNumberFormat="1" applyFont="1" applyBorder="1" applyAlignment="1">
      <alignment horizontal="center"/>
    </xf>
    <xf numFmtId="49" fontId="47" fillId="0" borderId="4" xfId="0" applyNumberFormat="1" applyFont="1" applyBorder="1" applyAlignment="1">
      <alignment horizontal="center"/>
    </xf>
    <xf numFmtId="49" fontId="47" fillId="0" borderId="2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textRotation="90"/>
    </xf>
    <xf numFmtId="0" fontId="35" fillId="0" borderId="6" xfId="0" applyFont="1" applyBorder="1" applyAlignment="1">
      <alignment horizontal="center" textRotation="90"/>
    </xf>
    <xf numFmtId="0" fontId="35" fillId="0" borderId="8" xfId="0" applyFont="1" applyBorder="1" applyAlignment="1">
      <alignment horizontal="center" textRotation="90"/>
    </xf>
    <xf numFmtId="0" fontId="35" fillId="0" borderId="5" xfId="0" applyFont="1" applyBorder="1" applyAlignment="1">
      <alignment horizontal="center" textRotation="90"/>
    </xf>
    <xf numFmtId="0" fontId="35" fillId="0" borderId="6" xfId="0" applyFont="1" applyBorder="1" applyAlignment="1">
      <alignment horizontal="center" textRotation="90" wrapText="1"/>
    </xf>
    <xf numFmtId="0" fontId="35" fillId="0" borderId="8" xfId="0" applyFont="1" applyBorder="1" applyAlignment="1">
      <alignment horizontal="center" textRotation="90" wrapText="1"/>
    </xf>
    <xf numFmtId="0" fontId="35" fillId="0" borderId="5" xfId="0" applyFont="1" applyBorder="1" applyAlignment="1">
      <alignment horizontal="center" textRotation="90" wrapText="1"/>
    </xf>
    <xf numFmtId="49" fontId="47" fillId="0" borderId="1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 vertical="center" textRotation="90" wrapText="1"/>
    </xf>
    <xf numFmtId="0" fontId="47" fillId="0" borderId="8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3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7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165" fontId="57" fillId="2" borderId="1" xfId="0" applyNumberFormat="1" applyFont="1" applyFill="1" applyBorder="1" applyAlignment="1">
      <alignment horizontal="center" vertical="center" wrapText="1"/>
    </xf>
    <xf numFmtId="1" fontId="5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N31"/>
  <sheetViews>
    <sheetView view="pageLayout" zoomScaleNormal="100" workbookViewId="0">
      <selection activeCell="A5" sqref="A5:BB5"/>
    </sheetView>
  </sheetViews>
  <sheetFormatPr defaultRowHeight="14.4" x14ac:dyDescent="0.3"/>
  <cols>
    <col min="1" max="55" width="2.6640625" customWidth="1"/>
    <col min="257" max="311" width="2.6640625" customWidth="1"/>
    <col min="513" max="567" width="2.6640625" customWidth="1"/>
    <col min="769" max="823" width="2.6640625" customWidth="1"/>
    <col min="1025" max="1079" width="2.6640625" customWidth="1"/>
    <col min="1281" max="1335" width="2.6640625" customWidth="1"/>
    <col min="1537" max="1591" width="2.6640625" customWidth="1"/>
    <col min="1793" max="1847" width="2.6640625" customWidth="1"/>
    <col min="2049" max="2103" width="2.6640625" customWidth="1"/>
    <col min="2305" max="2359" width="2.6640625" customWidth="1"/>
    <col min="2561" max="2615" width="2.6640625" customWidth="1"/>
    <col min="2817" max="2871" width="2.6640625" customWidth="1"/>
    <col min="3073" max="3127" width="2.6640625" customWidth="1"/>
    <col min="3329" max="3383" width="2.6640625" customWidth="1"/>
    <col min="3585" max="3639" width="2.6640625" customWidth="1"/>
    <col min="3841" max="3895" width="2.6640625" customWidth="1"/>
    <col min="4097" max="4151" width="2.6640625" customWidth="1"/>
    <col min="4353" max="4407" width="2.6640625" customWidth="1"/>
    <col min="4609" max="4663" width="2.6640625" customWidth="1"/>
    <col min="4865" max="4919" width="2.6640625" customWidth="1"/>
    <col min="5121" max="5175" width="2.6640625" customWidth="1"/>
    <col min="5377" max="5431" width="2.6640625" customWidth="1"/>
    <col min="5633" max="5687" width="2.6640625" customWidth="1"/>
    <col min="5889" max="5943" width="2.6640625" customWidth="1"/>
    <col min="6145" max="6199" width="2.6640625" customWidth="1"/>
    <col min="6401" max="6455" width="2.6640625" customWidth="1"/>
    <col min="6657" max="6711" width="2.6640625" customWidth="1"/>
    <col min="6913" max="6967" width="2.6640625" customWidth="1"/>
    <col min="7169" max="7223" width="2.6640625" customWidth="1"/>
    <col min="7425" max="7479" width="2.6640625" customWidth="1"/>
    <col min="7681" max="7735" width="2.6640625" customWidth="1"/>
    <col min="7937" max="7991" width="2.6640625" customWidth="1"/>
    <col min="8193" max="8247" width="2.6640625" customWidth="1"/>
    <col min="8449" max="8503" width="2.6640625" customWidth="1"/>
    <col min="8705" max="8759" width="2.6640625" customWidth="1"/>
    <col min="8961" max="9015" width="2.6640625" customWidth="1"/>
    <col min="9217" max="9271" width="2.6640625" customWidth="1"/>
    <col min="9473" max="9527" width="2.6640625" customWidth="1"/>
    <col min="9729" max="9783" width="2.6640625" customWidth="1"/>
    <col min="9985" max="10039" width="2.6640625" customWidth="1"/>
    <col min="10241" max="10295" width="2.6640625" customWidth="1"/>
    <col min="10497" max="10551" width="2.6640625" customWidth="1"/>
    <col min="10753" max="10807" width="2.6640625" customWidth="1"/>
    <col min="11009" max="11063" width="2.6640625" customWidth="1"/>
    <col min="11265" max="11319" width="2.6640625" customWidth="1"/>
    <col min="11521" max="11575" width="2.6640625" customWidth="1"/>
    <col min="11777" max="11831" width="2.6640625" customWidth="1"/>
    <col min="12033" max="12087" width="2.6640625" customWidth="1"/>
    <col min="12289" max="12343" width="2.6640625" customWidth="1"/>
    <col min="12545" max="12599" width="2.6640625" customWidth="1"/>
    <col min="12801" max="12855" width="2.6640625" customWidth="1"/>
    <col min="13057" max="13111" width="2.6640625" customWidth="1"/>
    <col min="13313" max="13367" width="2.6640625" customWidth="1"/>
    <col min="13569" max="13623" width="2.6640625" customWidth="1"/>
    <col min="13825" max="13879" width="2.6640625" customWidth="1"/>
    <col min="14081" max="14135" width="2.6640625" customWidth="1"/>
    <col min="14337" max="14391" width="2.6640625" customWidth="1"/>
    <col min="14593" max="14647" width="2.6640625" customWidth="1"/>
    <col min="14849" max="14903" width="2.6640625" customWidth="1"/>
    <col min="15105" max="15159" width="2.6640625" customWidth="1"/>
    <col min="15361" max="15415" width="2.6640625" customWidth="1"/>
    <col min="15617" max="15671" width="2.6640625" customWidth="1"/>
    <col min="15873" max="15927" width="2.6640625" customWidth="1"/>
    <col min="16129" max="16183" width="2.6640625" customWidth="1"/>
  </cols>
  <sheetData>
    <row r="1" spans="1:430" ht="15.75" customHeight="1" x14ac:dyDescent="0.35">
      <c r="A1" s="219" t="s">
        <v>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5"/>
      <c r="BD1" s="5"/>
      <c r="BE1" s="5"/>
      <c r="BF1" s="5"/>
      <c r="BG1" s="5"/>
      <c r="BH1" s="5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</row>
    <row r="2" spans="1:430" ht="18" x14ac:dyDescent="0.35">
      <c r="A2" s="220" t="s">
        <v>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7"/>
      <c r="BD2" s="7"/>
      <c r="BE2" s="7"/>
      <c r="BF2" s="7"/>
      <c r="BG2" s="7"/>
      <c r="BH2" s="7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</row>
    <row r="3" spans="1:430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  <c r="BD3" s="9"/>
      <c r="BE3" s="9"/>
      <c r="BF3" s="9"/>
      <c r="BG3" s="9"/>
      <c r="BH3" s="9"/>
    </row>
    <row r="4" spans="1:430" ht="16.5" customHeight="1" x14ac:dyDescent="0.3">
      <c r="A4" s="221" t="s">
        <v>20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</row>
    <row r="5" spans="1:430" ht="18.75" x14ac:dyDescent="0.3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9"/>
      <c r="BD5" s="9"/>
      <c r="BE5" s="9"/>
      <c r="BF5" s="9"/>
      <c r="BG5" s="9"/>
      <c r="BH5" s="9"/>
    </row>
    <row r="6" spans="1:430" ht="16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430" x14ac:dyDescent="0.3">
      <c r="A7" s="11" t="s">
        <v>17</v>
      </c>
      <c r="B7" s="11"/>
      <c r="O7" s="12"/>
      <c r="P7" s="12"/>
      <c r="Q7" s="12"/>
      <c r="R7" s="12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</row>
    <row r="8" spans="1:430" ht="33" customHeight="1" x14ac:dyDescent="0.3">
      <c r="A8" s="7" t="s">
        <v>14</v>
      </c>
      <c r="B8" s="7"/>
      <c r="O8" s="12"/>
      <c r="P8" s="12"/>
      <c r="Q8" s="12"/>
      <c r="R8" s="12"/>
      <c r="S8" s="6"/>
      <c r="T8" s="6"/>
      <c r="U8" s="6"/>
      <c r="V8" s="6"/>
      <c r="W8" s="6"/>
      <c r="X8" s="6"/>
      <c r="Y8" s="6"/>
      <c r="Z8" s="6"/>
      <c r="AA8" s="6"/>
      <c r="AB8" s="225" t="s">
        <v>106</v>
      </c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</row>
    <row r="9" spans="1:430" ht="21" customHeight="1" x14ac:dyDescent="0.3">
      <c r="A9" s="11" t="s">
        <v>15</v>
      </c>
      <c r="B9" s="11"/>
      <c r="O9" s="12"/>
      <c r="P9" s="12"/>
      <c r="Q9" s="12"/>
      <c r="R9" s="1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 t="s">
        <v>9</v>
      </c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</row>
    <row r="10" spans="1:430" ht="21" customHeight="1" thickBot="1" x14ac:dyDescent="0.35">
      <c r="A10" s="11"/>
      <c r="B10" s="11"/>
      <c r="O10" s="12"/>
      <c r="P10" s="12"/>
      <c r="Q10" s="12"/>
      <c r="R10" s="1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105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</row>
    <row r="11" spans="1:430" ht="16.2" thickBot="1" x14ac:dyDescent="0.35">
      <c r="A11" s="223" t="s">
        <v>21</v>
      </c>
      <c r="B11" s="224"/>
      <c r="C11" s="210" t="s">
        <v>22</v>
      </c>
      <c r="D11" s="211"/>
      <c r="E11" s="211"/>
      <c r="F11" s="211"/>
      <c r="G11" s="212"/>
      <c r="H11" s="210" t="s">
        <v>23</v>
      </c>
      <c r="I11" s="211"/>
      <c r="J11" s="211"/>
      <c r="K11" s="212"/>
      <c r="L11" s="210" t="s">
        <v>24</v>
      </c>
      <c r="M11" s="211"/>
      <c r="N11" s="211"/>
      <c r="O11" s="212"/>
      <c r="P11" s="210" t="s">
        <v>25</v>
      </c>
      <c r="Q11" s="211"/>
      <c r="R11" s="211"/>
      <c r="S11" s="211"/>
      <c r="T11" s="212"/>
      <c r="U11" s="210" t="s">
        <v>26</v>
      </c>
      <c r="V11" s="211"/>
      <c r="W11" s="211"/>
      <c r="X11" s="212"/>
      <c r="Y11" s="210" t="s">
        <v>27</v>
      </c>
      <c r="Z11" s="211"/>
      <c r="AA11" s="211"/>
      <c r="AB11" s="212"/>
      <c r="AC11" s="210" t="s">
        <v>28</v>
      </c>
      <c r="AD11" s="211"/>
      <c r="AE11" s="211"/>
      <c r="AF11" s="211"/>
      <c r="AG11" s="212"/>
      <c r="AH11" s="13" t="s">
        <v>29</v>
      </c>
      <c r="AI11" s="13"/>
      <c r="AJ11" s="14"/>
      <c r="AK11" s="15"/>
      <c r="AL11" s="210" t="s">
        <v>30</v>
      </c>
      <c r="AM11" s="211"/>
      <c r="AN11" s="211"/>
      <c r="AO11" s="211"/>
      <c r="AP11" s="212"/>
      <c r="AQ11" s="210" t="s">
        <v>31</v>
      </c>
      <c r="AR11" s="211"/>
      <c r="AS11" s="211"/>
      <c r="AT11" s="211"/>
      <c r="AU11" s="212"/>
      <c r="AV11" s="210" t="s">
        <v>32</v>
      </c>
      <c r="AW11" s="211"/>
      <c r="AX11" s="211"/>
      <c r="AY11" s="212"/>
      <c r="AZ11" s="210" t="s">
        <v>33</v>
      </c>
      <c r="BA11" s="211"/>
      <c r="BB11" s="212"/>
    </row>
    <row r="12" spans="1:430" ht="15" x14ac:dyDescent="0.25">
      <c r="A12" s="213"/>
      <c r="B12" s="214"/>
      <c r="C12" s="16" t="s">
        <v>34</v>
      </c>
      <c r="D12" s="16" t="s">
        <v>35</v>
      </c>
      <c r="E12" s="16" t="s">
        <v>36</v>
      </c>
      <c r="F12" s="16" t="s">
        <v>37</v>
      </c>
      <c r="G12" s="16" t="s">
        <v>38</v>
      </c>
      <c r="H12" s="16" t="s">
        <v>39</v>
      </c>
      <c r="I12" s="16" t="s">
        <v>40</v>
      </c>
      <c r="J12" s="16" t="s">
        <v>41</v>
      </c>
      <c r="K12" s="16" t="s">
        <v>42</v>
      </c>
      <c r="L12" s="16" t="s">
        <v>43</v>
      </c>
      <c r="M12" s="16" t="s">
        <v>44</v>
      </c>
      <c r="N12" s="16" t="s">
        <v>45</v>
      </c>
      <c r="O12" s="16" t="s">
        <v>46</v>
      </c>
      <c r="P12" s="16" t="s">
        <v>47</v>
      </c>
      <c r="Q12" s="16" t="s">
        <v>35</v>
      </c>
      <c r="R12" s="16" t="s">
        <v>36</v>
      </c>
      <c r="S12" s="16" t="s">
        <v>37</v>
      </c>
      <c r="T12" s="16" t="s">
        <v>48</v>
      </c>
      <c r="U12" s="16" t="s">
        <v>49</v>
      </c>
      <c r="V12" s="16" t="s">
        <v>50</v>
      </c>
      <c r="W12" s="16" t="s">
        <v>51</v>
      </c>
      <c r="X12" s="16" t="s">
        <v>52</v>
      </c>
      <c r="Y12" s="16" t="s">
        <v>53</v>
      </c>
      <c r="Z12" s="16" t="s">
        <v>54</v>
      </c>
      <c r="AA12" s="16" t="s">
        <v>55</v>
      </c>
      <c r="AB12" s="16" t="s">
        <v>56</v>
      </c>
      <c r="AC12" s="16" t="s">
        <v>57</v>
      </c>
      <c r="AD12" s="16" t="s">
        <v>35</v>
      </c>
      <c r="AE12" s="16" t="s">
        <v>36</v>
      </c>
      <c r="AF12" s="16" t="s">
        <v>37</v>
      </c>
      <c r="AG12" s="16" t="s">
        <v>48</v>
      </c>
      <c r="AH12" s="16" t="s">
        <v>49</v>
      </c>
      <c r="AI12" s="16" t="s">
        <v>50</v>
      </c>
      <c r="AJ12" s="16" t="s">
        <v>51</v>
      </c>
      <c r="AK12" s="16" t="s">
        <v>52</v>
      </c>
      <c r="AL12" s="16" t="s">
        <v>58</v>
      </c>
      <c r="AM12" s="16" t="s">
        <v>44</v>
      </c>
      <c r="AN12" s="16" t="s">
        <v>45</v>
      </c>
      <c r="AO12" s="16" t="s">
        <v>46</v>
      </c>
      <c r="AP12" s="16" t="s">
        <v>59</v>
      </c>
      <c r="AQ12" s="16" t="s">
        <v>60</v>
      </c>
      <c r="AR12" s="16" t="s">
        <v>61</v>
      </c>
      <c r="AS12" s="16" t="s">
        <v>62</v>
      </c>
      <c r="AT12" s="16" t="s">
        <v>63</v>
      </c>
      <c r="AU12" s="16" t="s">
        <v>64</v>
      </c>
      <c r="AV12" s="16" t="s">
        <v>50</v>
      </c>
      <c r="AW12" s="16" t="s">
        <v>51</v>
      </c>
      <c r="AX12" s="16" t="s">
        <v>52</v>
      </c>
      <c r="AY12" s="16" t="s">
        <v>53</v>
      </c>
      <c r="AZ12" s="16" t="s">
        <v>54</v>
      </c>
      <c r="BA12" s="16" t="s">
        <v>55</v>
      </c>
      <c r="BB12" s="17" t="s">
        <v>56</v>
      </c>
    </row>
    <row r="13" spans="1:430" x14ac:dyDescent="0.3">
      <c r="A13" s="215" t="s">
        <v>65</v>
      </c>
      <c r="B13" s="216"/>
      <c r="C13" s="18">
        <v>1</v>
      </c>
      <c r="D13" s="18">
        <f t="shared" ref="D13:T13" si="0">C13+1</f>
        <v>2</v>
      </c>
      <c r="E13" s="18">
        <f t="shared" si="0"/>
        <v>3</v>
      </c>
      <c r="F13" s="18">
        <f t="shared" si="0"/>
        <v>4</v>
      </c>
      <c r="G13" s="18">
        <f t="shared" si="0"/>
        <v>5</v>
      </c>
      <c r="H13" s="18">
        <f t="shared" si="0"/>
        <v>6</v>
      </c>
      <c r="I13" s="18">
        <f t="shared" si="0"/>
        <v>7</v>
      </c>
      <c r="J13" s="18">
        <f t="shared" si="0"/>
        <v>8</v>
      </c>
      <c r="K13" s="18">
        <f t="shared" si="0"/>
        <v>9</v>
      </c>
      <c r="L13" s="18">
        <f t="shared" si="0"/>
        <v>10</v>
      </c>
      <c r="M13" s="18">
        <f t="shared" si="0"/>
        <v>11</v>
      </c>
      <c r="N13" s="18">
        <f t="shared" si="0"/>
        <v>12</v>
      </c>
      <c r="O13" s="18">
        <f t="shared" si="0"/>
        <v>13</v>
      </c>
      <c r="P13" s="18">
        <f t="shared" si="0"/>
        <v>14</v>
      </c>
      <c r="Q13" s="18">
        <f t="shared" si="0"/>
        <v>15</v>
      </c>
      <c r="R13" s="18">
        <f t="shared" si="0"/>
        <v>16</v>
      </c>
      <c r="S13" s="18">
        <f t="shared" si="0"/>
        <v>17</v>
      </c>
      <c r="T13" s="18">
        <f t="shared" si="0"/>
        <v>18</v>
      </c>
      <c r="U13" s="18">
        <v>19</v>
      </c>
      <c r="V13" s="18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f>AE13+1</f>
        <v>30</v>
      </c>
      <c r="AG13" s="18">
        <v>31</v>
      </c>
      <c r="AH13" s="19">
        <v>32</v>
      </c>
      <c r="AI13" s="19">
        <v>33</v>
      </c>
      <c r="AJ13" s="19">
        <v>34</v>
      </c>
      <c r="AK13" s="19" t="s">
        <v>66</v>
      </c>
      <c r="AL13" s="19" t="s">
        <v>67</v>
      </c>
      <c r="AM13" s="19" t="s">
        <v>68</v>
      </c>
      <c r="AN13" s="19" t="s">
        <v>69</v>
      </c>
      <c r="AO13" s="19" t="s">
        <v>70</v>
      </c>
      <c r="AP13" s="19" t="s">
        <v>71</v>
      </c>
      <c r="AQ13" s="19" t="s">
        <v>72</v>
      </c>
      <c r="AR13" s="19" t="s">
        <v>73</v>
      </c>
      <c r="AS13" s="19" t="s">
        <v>74</v>
      </c>
      <c r="AT13" s="19" t="s">
        <v>75</v>
      </c>
      <c r="AU13" s="19" t="s">
        <v>76</v>
      </c>
      <c r="AV13" s="19" t="s">
        <v>77</v>
      </c>
      <c r="AW13" s="19" t="s">
        <v>78</v>
      </c>
      <c r="AX13" s="19" t="s">
        <v>79</v>
      </c>
      <c r="AY13" s="19" t="s">
        <v>80</v>
      </c>
      <c r="AZ13" s="19" t="s">
        <v>81</v>
      </c>
      <c r="BA13" s="19" t="s">
        <v>82</v>
      </c>
      <c r="BB13" s="20" t="s">
        <v>83</v>
      </c>
    </row>
    <row r="14" spans="1:430" ht="15.6" x14ac:dyDescent="0.3">
      <c r="A14" s="217"/>
      <c r="B14" s="218" t="s">
        <v>84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</row>
    <row r="15" spans="1:430" ht="15.6" x14ac:dyDescent="0.3">
      <c r="A15" s="217"/>
      <c r="B15" s="21" t="s">
        <v>85</v>
      </c>
      <c r="C15" s="22"/>
      <c r="D15" s="22"/>
      <c r="E15" s="22"/>
      <c r="F15" s="22"/>
      <c r="G15" s="22"/>
      <c r="H15" s="22"/>
      <c r="I15" s="22"/>
      <c r="J15" s="23"/>
      <c r="K15" s="23"/>
      <c r="L15" s="24" t="s">
        <v>86</v>
      </c>
      <c r="M15" s="25"/>
      <c r="N15" s="25"/>
      <c r="O15" s="25"/>
      <c r="P15" s="25"/>
      <c r="Q15" s="25"/>
      <c r="R15" s="25"/>
      <c r="S15" s="23"/>
      <c r="T15" s="26" t="s">
        <v>87</v>
      </c>
      <c r="U15" s="24" t="s">
        <v>86</v>
      </c>
      <c r="V15" s="24" t="s">
        <v>86</v>
      </c>
      <c r="W15" s="25"/>
      <c r="X15" s="24"/>
      <c r="Y15" s="24"/>
      <c r="Z15" s="24"/>
      <c r="AA15" s="22"/>
      <c r="AB15" s="22"/>
      <c r="AC15" s="22"/>
      <c r="AD15" s="22"/>
      <c r="AE15" s="23"/>
      <c r="AF15" s="23"/>
      <c r="AG15" s="24" t="s">
        <v>86</v>
      </c>
      <c r="AH15" s="25"/>
      <c r="AI15" s="25"/>
      <c r="AJ15" s="25"/>
      <c r="AK15" s="23"/>
      <c r="AL15" s="22"/>
      <c r="AM15" s="22"/>
      <c r="AN15" s="24"/>
      <c r="AO15" s="27" t="s">
        <v>88</v>
      </c>
      <c r="AP15" s="24" t="s">
        <v>86</v>
      </c>
      <c r="AQ15" s="24" t="s">
        <v>86</v>
      </c>
      <c r="AR15" s="24" t="s">
        <v>86</v>
      </c>
      <c r="AS15" s="24" t="s">
        <v>86</v>
      </c>
      <c r="AT15" s="24" t="s">
        <v>86</v>
      </c>
      <c r="AU15" s="24" t="s">
        <v>86</v>
      </c>
      <c r="AV15" s="24" t="s">
        <v>86</v>
      </c>
      <c r="AW15" s="24" t="s">
        <v>86</v>
      </c>
      <c r="AX15" s="24" t="s">
        <v>86</v>
      </c>
      <c r="AY15" s="24" t="s">
        <v>86</v>
      </c>
      <c r="AZ15" s="24" t="s">
        <v>86</v>
      </c>
      <c r="BA15" s="24" t="s">
        <v>86</v>
      </c>
      <c r="BB15" s="24" t="s">
        <v>86</v>
      </c>
    </row>
    <row r="16" spans="1:430" ht="15.6" x14ac:dyDescent="0.3">
      <c r="A16" s="217"/>
      <c r="B16" s="28" t="s">
        <v>89</v>
      </c>
      <c r="C16" s="22"/>
      <c r="D16" s="22"/>
      <c r="E16" s="22"/>
      <c r="F16" s="22"/>
      <c r="G16" s="22"/>
      <c r="H16" s="22"/>
      <c r="I16" s="22"/>
      <c r="J16" s="23"/>
      <c r="K16" s="23"/>
      <c r="L16" s="24" t="s">
        <v>86</v>
      </c>
      <c r="M16" s="25"/>
      <c r="N16" s="25"/>
      <c r="O16" s="25"/>
      <c r="P16" s="25"/>
      <c r="Q16" s="25"/>
      <c r="R16" s="25"/>
      <c r="S16" s="23"/>
      <c r="T16" s="26" t="s">
        <v>87</v>
      </c>
      <c r="U16" s="24" t="s">
        <v>86</v>
      </c>
      <c r="V16" s="24" t="s">
        <v>86</v>
      </c>
      <c r="W16" s="25"/>
      <c r="X16" s="24"/>
      <c r="Y16" s="24"/>
      <c r="Z16" s="24"/>
      <c r="AA16" s="22"/>
      <c r="AB16" s="22"/>
      <c r="AC16" s="22"/>
      <c r="AD16" s="22"/>
      <c r="AE16" s="23"/>
      <c r="AF16" s="23"/>
      <c r="AG16" s="24" t="s">
        <v>86</v>
      </c>
      <c r="AH16" s="25"/>
      <c r="AI16" s="25"/>
      <c r="AJ16" s="25"/>
      <c r="AK16" s="23"/>
      <c r="AL16" s="22"/>
      <c r="AM16" s="22"/>
      <c r="AN16" s="1"/>
      <c r="AO16" s="27" t="s">
        <v>88</v>
      </c>
      <c r="AP16" s="24" t="s">
        <v>90</v>
      </c>
      <c r="AQ16" s="24" t="s">
        <v>86</v>
      </c>
      <c r="AR16" s="24" t="s">
        <v>86</v>
      </c>
      <c r="AS16" s="24" t="s">
        <v>86</v>
      </c>
      <c r="AT16" s="24" t="s">
        <v>86</v>
      </c>
      <c r="AU16" s="24" t="s">
        <v>86</v>
      </c>
      <c r="AV16" s="24" t="s">
        <v>86</v>
      </c>
      <c r="AW16" s="24" t="s">
        <v>86</v>
      </c>
      <c r="AX16" s="24" t="s">
        <v>86</v>
      </c>
      <c r="AY16" s="24" t="s">
        <v>86</v>
      </c>
      <c r="AZ16" s="24" t="s">
        <v>86</v>
      </c>
      <c r="BA16" s="24" t="s">
        <v>86</v>
      </c>
      <c r="BB16" s="24" t="s">
        <v>86</v>
      </c>
    </row>
    <row r="17" spans="1:57" ht="15.6" x14ac:dyDescent="0.3">
      <c r="A17" s="217"/>
      <c r="B17" s="28" t="s">
        <v>91</v>
      </c>
      <c r="C17" s="22"/>
      <c r="D17" s="22"/>
      <c r="E17" s="22"/>
      <c r="F17" s="22"/>
      <c r="G17" s="22"/>
      <c r="H17" s="22"/>
      <c r="I17" s="22"/>
      <c r="J17" s="23"/>
      <c r="K17" s="23"/>
      <c r="L17" s="24" t="s">
        <v>86</v>
      </c>
      <c r="M17" s="25"/>
      <c r="N17" s="25"/>
      <c r="O17" s="25"/>
      <c r="P17" s="25"/>
      <c r="Q17" s="25"/>
      <c r="R17" s="25"/>
      <c r="S17" s="23"/>
      <c r="T17" s="26" t="s">
        <v>87</v>
      </c>
      <c r="U17" s="24" t="s">
        <v>86</v>
      </c>
      <c r="V17" s="24" t="s">
        <v>86</v>
      </c>
      <c r="W17" s="25"/>
      <c r="X17" s="24"/>
      <c r="Y17" s="24"/>
      <c r="Z17" s="24"/>
      <c r="AA17" s="22"/>
      <c r="AB17" s="22"/>
      <c r="AC17" s="22"/>
      <c r="AD17" s="22"/>
      <c r="AE17" s="23"/>
      <c r="AF17" s="23"/>
      <c r="AG17" s="24" t="s">
        <v>86</v>
      </c>
      <c r="AH17" s="25"/>
      <c r="AI17" s="25"/>
      <c r="AJ17" s="25"/>
      <c r="AK17" s="23"/>
      <c r="AL17" s="22"/>
      <c r="AM17" s="22"/>
      <c r="AN17" s="1"/>
      <c r="AO17" s="27" t="s">
        <v>88</v>
      </c>
      <c r="AP17" s="24" t="s">
        <v>90</v>
      </c>
      <c r="AQ17" s="24" t="s">
        <v>86</v>
      </c>
      <c r="AR17" s="24" t="s">
        <v>86</v>
      </c>
      <c r="AS17" s="24" t="s">
        <v>86</v>
      </c>
      <c r="AT17" s="24" t="s">
        <v>86</v>
      </c>
      <c r="AU17" s="24" t="s">
        <v>86</v>
      </c>
      <c r="AV17" s="24" t="s">
        <v>86</v>
      </c>
      <c r="AW17" s="24" t="s">
        <v>86</v>
      </c>
      <c r="AX17" s="24" t="s">
        <v>86</v>
      </c>
      <c r="AY17" s="24" t="s">
        <v>86</v>
      </c>
      <c r="AZ17" s="24" t="s">
        <v>86</v>
      </c>
      <c r="BA17" s="24" t="s">
        <v>86</v>
      </c>
      <c r="BB17" s="24" t="s">
        <v>86</v>
      </c>
    </row>
    <row r="18" spans="1:57" ht="15.6" x14ac:dyDescent="0.3">
      <c r="A18" s="217"/>
      <c r="B18" s="28" t="s">
        <v>92</v>
      </c>
      <c r="C18" s="22"/>
      <c r="D18" s="22"/>
      <c r="E18" s="22"/>
      <c r="F18" s="22"/>
      <c r="G18" s="22"/>
      <c r="H18" s="22"/>
      <c r="I18" s="22"/>
      <c r="J18" s="23"/>
      <c r="K18" s="23"/>
      <c r="L18" s="24" t="s">
        <v>86</v>
      </c>
      <c r="M18" s="25"/>
      <c r="N18" s="25"/>
      <c r="O18" s="25"/>
      <c r="P18" s="25"/>
      <c r="Q18" s="25"/>
      <c r="R18" s="25"/>
      <c r="S18" s="23"/>
      <c r="T18" s="26" t="s">
        <v>87</v>
      </c>
      <c r="U18" s="24" t="s">
        <v>86</v>
      </c>
      <c r="V18" s="24" t="s">
        <v>86</v>
      </c>
      <c r="W18" s="25"/>
      <c r="X18" s="24"/>
      <c r="Y18" s="24"/>
      <c r="Z18" s="24"/>
      <c r="AA18" s="22"/>
      <c r="AB18" s="22"/>
      <c r="AC18" s="22"/>
      <c r="AD18" s="22"/>
      <c r="AE18" s="23"/>
      <c r="AF18" s="23"/>
      <c r="AG18" s="24" t="s">
        <v>86</v>
      </c>
      <c r="AH18" s="25"/>
      <c r="AI18" s="25"/>
      <c r="AJ18" s="25"/>
      <c r="AK18" s="23"/>
      <c r="AL18" s="22"/>
      <c r="AM18" s="22"/>
      <c r="AN18" s="1"/>
      <c r="AO18" s="27" t="s">
        <v>88</v>
      </c>
      <c r="AP18" s="24" t="s">
        <v>90</v>
      </c>
      <c r="AQ18" s="24" t="s">
        <v>86</v>
      </c>
      <c r="AR18" s="24" t="s">
        <v>86</v>
      </c>
      <c r="AS18" s="24" t="s">
        <v>86</v>
      </c>
      <c r="AT18" s="24" t="s">
        <v>86</v>
      </c>
      <c r="AU18" s="24" t="s">
        <v>86</v>
      </c>
      <c r="AV18" s="24" t="s">
        <v>86</v>
      </c>
      <c r="AW18" s="24" t="s">
        <v>86</v>
      </c>
      <c r="AX18" s="24" t="s">
        <v>86</v>
      </c>
      <c r="AY18" s="24" t="s">
        <v>86</v>
      </c>
      <c r="AZ18" s="24" t="s">
        <v>86</v>
      </c>
      <c r="BA18" s="24" t="s">
        <v>86</v>
      </c>
      <c r="BB18" s="24" t="s">
        <v>86</v>
      </c>
      <c r="BE18">
        <f>52-17</f>
        <v>35</v>
      </c>
    </row>
    <row r="19" spans="1:57" ht="15.6" x14ac:dyDescent="0.3">
      <c r="A19" s="217"/>
      <c r="B19" s="28" t="s">
        <v>93</v>
      </c>
      <c r="C19" s="22"/>
      <c r="D19" s="22"/>
      <c r="E19" s="22"/>
      <c r="F19" s="22"/>
      <c r="G19" s="22"/>
      <c r="H19" s="22"/>
      <c r="I19" s="22"/>
      <c r="J19" s="23"/>
      <c r="K19" s="23"/>
      <c r="L19" s="24" t="s">
        <v>86</v>
      </c>
      <c r="M19" s="25"/>
      <c r="N19" s="25"/>
      <c r="O19" s="25"/>
      <c r="P19" s="25"/>
      <c r="Q19" s="25"/>
      <c r="R19" s="25"/>
      <c r="S19" s="23"/>
      <c r="T19" s="27" t="s">
        <v>88</v>
      </c>
      <c r="U19" s="24" t="s">
        <v>86</v>
      </c>
      <c r="V19" s="24" t="s">
        <v>86</v>
      </c>
      <c r="W19" s="25"/>
      <c r="X19" s="24"/>
      <c r="Y19" s="24"/>
      <c r="Z19" s="24"/>
      <c r="AA19" s="22"/>
      <c r="AB19" s="29"/>
      <c r="AC19" s="29"/>
      <c r="AD19" s="29"/>
      <c r="AE19" s="23"/>
      <c r="AF19" s="23"/>
      <c r="AG19" s="24" t="s">
        <v>86</v>
      </c>
      <c r="AH19" s="29"/>
      <c r="AI19" s="29"/>
      <c r="AJ19" s="29"/>
      <c r="AK19" s="23"/>
      <c r="AL19" s="22"/>
      <c r="AM19" s="22"/>
      <c r="AN19" s="27"/>
      <c r="AO19" s="24" t="s">
        <v>94</v>
      </c>
      <c r="AP19" s="30" t="s">
        <v>94</v>
      </c>
      <c r="AQ19" s="24" t="s">
        <v>95</v>
      </c>
      <c r="AR19" s="24" t="s">
        <v>95</v>
      </c>
      <c r="AS19" s="24" t="s">
        <v>95</v>
      </c>
      <c r="AT19" s="24" t="s">
        <v>95</v>
      </c>
      <c r="AU19" s="24" t="s">
        <v>95</v>
      </c>
      <c r="AV19" s="24" t="s">
        <v>95</v>
      </c>
      <c r="AW19" s="24" t="s">
        <v>95</v>
      </c>
      <c r="AX19" s="24" t="s">
        <v>95</v>
      </c>
      <c r="AY19" s="24" t="s">
        <v>95</v>
      </c>
      <c r="AZ19" s="24" t="s">
        <v>95</v>
      </c>
      <c r="BA19" s="24" t="s">
        <v>95</v>
      </c>
      <c r="BB19" s="24" t="s">
        <v>95</v>
      </c>
    </row>
    <row r="20" spans="1:57" ht="15.6" x14ac:dyDescent="0.3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</row>
    <row r="21" spans="1:57" ht="15.6" x14ac:dyDescent="0.3">
      <c r="A21" s="31"/>
      <c r="B21" s="32"/>
      <c r="C21" s="33"/>
      <c r="D21" s="33"/>
      <c r="E21" s="33"/>
      <c r="F21" s="33"/>
      <c r="G21" s="33"/>
      <c r="H21" s="33"/>
      <c r="I21" s="33"/>
      <c r="J21" s="34"/>
      <c r="K21" s="34"/>
      <c r="L21" s="33"/>
      <c r="M21" s="33"/>
      <c r="N21" s="35"/>
      <c r="O21" s="35"/>
      <c r="P21" s="35"/>
      <c r="Q21" s="33"/>
      <c r="R21" s="36"/>
      <c r="S21" s="35"/>
      <c r="T21" s="35"/>
      <c r="U21" s="35"/>
      <c r="V21" s="35"/>
      <c r="W21" s="35" t="s">
        <v>9</v>
      </c>
      <c r="X21" s="35"/>
      <c r="Y21" s="37"/>
      <c r="Z21" s="37"/>
      <c r="AA21" s="33"/>
      <c r="AB21" s="33"/>
      <c r="AC21" s="33"/>
      <c r="AD21" s="33"/>
      <c r="AE21" s="33"/>
      <c r="AF21" s="33"/>
      <c r="AG21" s="33"/>
      <c r="AH21" s="33"/>
      <c r="AI21" s="34"/>
      <c r="AJ21" s="34"/>
      <c r="AK21" s="33"/>
      <c r="AL21" s="33"/>
      <c r="AM21" s="33"/>
      <c r="AN21" s="37"/>
      <c r="AO21" s="33"/>
      <c r="AP21" s="33"/>
      <c r="AQ21" s="35"/>
      <c r="AR21" s="35"/>
      <c r="AS21" s="35"/>
      <c r="AT21" s="38"/>
      <c r="AU21" s="38"/>
      <c r="AV21" s="37"/>
      <c r="AW21" s="37"/>
      <c r="AX21" s="37"/>
      <c r="AY21" s="37"/>
      <c r="AZ21" s="37"/>
      <c r="BA21" s="38"/>
      <c r="BB21" s="38"/>
    </row>
    <row r="22" spans="1:57" ht="15.6" x14ac:dyDescent="0.3">
      <c r="A22" s="31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1:57" ht="17.399999999999999" x14ac:dyDescent="0.3">
      <c r="A23" s="31"/>
      <c r="C23" s="40" t="s">
        <v>96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 t="s">
        <v>9</v>
      </c>
      <c r="W23" s="41" t="s">
        <v>9</v>
      </c>
      <c r="X23" s="41"/>
      <c r="Y23" s="41"/>
      <c r="Z23" s="41"/>
      <c r="AA23" s="41"/>
      <c r="AB23" s="41"/>
      <c r="AC23" s="41"/>
      <c r="AD23" s="41"/>
      <c r="AE23" s="41"/>
      <c r="AF23" s="41"/>
    </row>
    <row r="24" spans="1:57" x14ac:dyDescent="0.3">
      <c r="A24" s="3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35"/>
      <c r="V24" s="42"/>
      <c r="Z24" s="43" t="s">
        <v>90</v>
      </c>
      <c r="AA24" s="42" t="s">
        <v>97</v>
      </c>
      <c r="AH24" s="35"/>
      <c r="AI24" s="42"/>
      <c r="AV24" t="s">
        <v>9</v>
      </c>
    </row>
    <row r="25" spans="1:57" x14ac:dyDescent="0.3">
      <c r="A25" s="31"/>
      <c r="C25" s="44"/>
      <c r="D25" s="42" t="s">
        <v>98</v>
      </c>
      <c r="E25" s="45"/>
      <c r="F25" s="45"/>
      <c r="G25" s="45"/>
      <c r="H25" s="45"/>
      <c r="I25" s="45"/>
      <c r="J25" s="45"/>
      <c r="K25" s="45"/>
      <c r="L25" s="41"/>
      <c r="M25" s="41"/>
      <c r="N25" s="41"/>
      <c r="O25" s="41"/>
      <c r="P25" s="46"/>
      <c r="Q25" s="42"/>
      <c r="R25" s="45"/>
      <c r="S25" s="45"/>
      <c r="T25" s="41"/>
      <c r="U25" s="35"/>
      <c r="V25" s="42"/>
      <c r="W25" s="45"/>
      <c r="X25" s="45"/>
      <c r="Y25" s="45"/>
      <c r="Z25" s="43" t="s">
        <v>94</v>
      </c>
      <c r="AA25" s="42" t="s">
        <v>99</v>
      </c>
      <c r="AB25" s="45"/>
      <c r="AC25" s="45"/>
      <c r="AD25" s="45"/>
      <c r="AE25" s="45"/>
      <c r="AF25" s="45"/>
      <c r="AG25" s="45"/>
      <c r="AH25" s="35"/>
      <c r="AI25" s="42"/>
      <c r="AJ25" s="45"/>
      <c r="AK25" s="45"/>
      <c r="AL25" s="45"/>
      <c r="AM25" s="45"/>
      <c r="AN25" s="45"/>
      <c r="AO25" s="45"/>
    </row>
    <row r="26" spans="1:57" x14ac:dyDescent="0.3">
      <c r="A26" s="31"/>
      <c r="C26" s="26" t="s">
        <v>87</v>
      </c>
      <c r="D26" s="42" t="s">
        <v>100</v>
      </c>
      <c r="E26" s="45"/>
      <c r="F26" s="45"/>
      <c r="G26" s="45"/>
      <c r="H26" s="45"/>
      <c r="I26" s="45"/>
      <c r="J26" s="45"/>
      <c r="K26" s="45"/>
      <c r="L26" s="41"/>
      <c r="M26" s="41"/>
      <c r="N26" s="41"/>
      <c r="O26" s="41"/>
      <c r="P26" s="47"/>
      <c r="Q26" s="48"/>
      <c r="R26" s="45"/>
      <c r="S26" s="45"/>
      <c r="T26" s="41"/>
      <c r="U26" s="49"/>
      <c r="V26" s="42"/>
      <c r="W26" s="45"/>
      <c r="X26" s="45"/>
      <c r="Y26" s="45"/>
      <c r="Z26" s="50" t="s">
        <v>101</v>
      </c>
      <c r="AA26" s="42" t="s">
        <v>102</v>
      </c>
      <c r="AB26" s="42"/>
      <c r="AC26" s="42"/>
      <c r="AD26" s="42"/>
      <c r="AE26" s="42"/>
      <c r="AF26" s="42"/>
      <c r="AG26" s="45"/>
      <c r="AH26" s="49"/>
      <c r="AI26" s="42"/>
      <c r="AJ26" s="45"/>
      <c r="AK26" s="45"/>
      <c r="AL26" s="45"/>
      <c r="AM26" s="45"/>
      <c r="AN26" s="45"/>
      <c r="AO26" s="45"/>
    </row>
    <row r="27" spans="1:57" x14ac:dyDescent="0.3">
      <c r="A27" s="31"/>
      <c r="C27" s="35"/>
      <c r="D27" s="42" t="s">
        <v>103</v>
      </c>
      <c r="E27" s="45"/>
      <c r="F27" s="45"/>
      <c r="G27" s="45"/>
      <c r="H27" s="45"/>
      <c r="I27" s="45"/>
      <c r="J27" s="45"/>
      <c r="K27" s="45"/>
      <c r="L27" s="41"/>
      <c r="M27" s="41"/>
      <c r="N27" s="41"/>
      <c r="O27" s="41"/>
      <c r="P27" s="51"/>
      <c r="Q27" s="42"/>
      <c r="R27" s="45"/>
      <c r="S27" s="45"/>
      <c r="T27" s="41"/>
      <c r="U27" s="41"/>
      <c r="V27" s="41"/>
      <c r="W27" s="41"/>
      <c r="X27" s="41"/>
      <c r="Y27" s="45"/>
      <c r="Z27" s="27" t="s">
        <v>88</v>
      </c>
      <c r="AA27" s="42" t="s">
        <v>104</v>
      </c>
      <c r="AB27" s="42"/>
      <c r="AC27" s="42"/>
      <c r="AD27" s="11"/>
      <c r="AE27" s="11"/>
      <c r="AF27" s="11"/>
      <c r="AJ27" s="35"/>
      <c r="AK27" s="42"/>
      <c r="AL27" s="41"/>
    </row>
    <row r="31" spans="1:57" ht="17.25" customHeight="1" x14ac:dyDescent="0.3"/>
  </sheetData>
  <mergeCells count="22">
    <mergeCell ref="A1:BB1"/>
    <mergeCell ref="A2:BB2"/>
    <mergeCell ref="A4:BB4"/>
    <mergeCell ref="A5:BB5"/>
    <mergeCell ref="A11:B11"/>
    <mergeCell ref="C11:G11"/>
    <mergeCell ref="H11:K11"/>
    <mergeCell ref="L11:O11"/>
    <mergeCell ref="P11:T11"/>
    <mergeCell ref="U11:X11"/>
    <mergeCell ref="Y11:AB11"/>
    <mergeCell ref="AC11:AG11"/>
    <mergeCell ref="AL11:AP11"/>
    <mergeCell ref="AQ11:AU11"/>
    <mergeCell ref="AV11:AY11"/>
    <mergeCell ref="AB8:BC8"/>
    <mergeCell ref="AZ11:BB11"/>
    <mergeCell ref="A12:B12"/>
    <mergeCell ref="A13:B13"/>
    <mergeCell ref="A14:A20"/>
    <mergeCell ref="B14:BB14"/>
    <mergeCell ref="B20:BB20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"/>
  <sheetViews>
    <sheetView view="pageLayout" zoomScaleNormal="100" workbookViewId="0">
      <selection activeCell="AO16" sqref="AO16"/>
    </sheetView>
  </sheetViews>
  <sheetFormatPr defaultColWidth="5.5546875" defaultRowHeight="14.4" x14ac:dyDescent="0.3"/>
  <cols>
    <col min="1" max="1" width="7.6640625" style="41" customWidth="1"/>
    <col min="2" max="14" width="2" style="41" customWidth="1"/>
    <col min="15" max="15" width="2.5546875" style="41" customWidth="1"/>
    <col min="16" max="16" width="2.109375" style="41" customWidth="1"/>
    <col min="17" max="17" width="2.6640625" style="41" customWidth="1"/>
    <col min="18" max="36" width="2" style="41" customWidth="1"/>
    <col min="37" max="37" width="2.44140625" style="41" customWidth="1"/>
    <col min="38" max="39" width="2.5546875" style="41" customWidth="1"/>
    <col min="40" max="52" width="2" style="41" customWidth="1"/>
    <col min="53" max="53" width="2.109375" style="41" customWidth="1"/>
    <col min="54" max="54" width="3.6640625" style="41" customWidth="1"/>
    <col min="55" max="55" width="4.6640625" style="41" customWidth="1"/>
    <col min="56" max="56" width="4.109375" style="41" customWidth="1"/>
    <col min="57" max="57" width="2.88671875" style="41" customWidth="1"/>
    <col min="58" max="58" width="6.33203125" style="41" customWidth="1"/>
    <col min="59" max="16384" width="5.5546875" style="41"/>
  </cols>
  <sheetData>
    <row r="1" spans="1:66" s="66" customFormat="1" ht="15" customHeight="1" x14ac:dyDescent="0.3">
      <c r="A1" s="221" t="s">
        <v>278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65"/>
    </row>
    <row r="2" spans="1:66" ht="15.6" x14ac:dyDescent="0.3">
      <c r="R2" s="227" t="s">
        <v>13</v>
      </c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</row>
    <row r="3" spans="1:66" s="55" customFormat="1" ht="15.6" x14ac:dyDescent="0.3">
      <c r="A3" s="228" t="s">
        <v>122</v>
      </c>
      <c r="B3" s="228"/>
      <c r="C3" s="228"/>
      <c r="D3" s="228"/>
      <c r="E3" s="228"/>
      <c r="F3" s="228"/>
      <c r="G3" s="228"/>
      <c r="H3" s="228"/>
      <c r="I3" s="228"/>
      <c r="J3" s="228"/>
      <c r="K3" s="54"/>
      <c r="L3" s="54"/>
      <c r="M3" s="54"/>
      <c r="N3" s="54"/>
      <c r="O3" s="54"/>
      <c r="P3" s="54"/>
      <c r="Q3" s="54"/>
      <c r="R3" s="54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8" t="s">
        <v>118</v>
      </c>
      <c r="BA3" s="78"/>
      <c r="BB3" s="78"/>
      <c r="BC3" s="79"/>
      <c r="BD3" s="79"/>
      <c r="BE3" s="78"/>
    </row>
    <row r="4" spans="1:66" s="56" customFormat="1" ht="15.6" x14ac:dyDescent="0.3">
      <c r="A4" s="100" t="s">
        <v>115</v>
      </c>
      <c r="B4" s="100"/>
      <c r="C4" s="100"/>
      <c r="D4" s="101"/>
      <c r="E4" s="101"/>
      <c r="F4" s="101"/>
      <c r="G4" s="101"/>
      <c r="H4" s="101"/>
      <c r="I4" s="88" t="s">
        <v>119</v>
      </c>
      <c r="J4" s="102"/>
      <c r="K4" s="103"/>
      <c r="L4" s="103"/>
      <c r="M4" s="103"/>
      <c r="N4" s="100" t="s">
        <v>120</v>
      </c>
      <c r="O4" s="100"/>
      <c r="P4" s="100"/>
      <c r="Q4" s="100"/>
      <c r="R4" s="89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0"/>
      <c r="AS4" s="80"/>
      <c r="AT4" s="80"/>
      <c r="AU4" s="80"/>
      <c r="AV4" s="80"/>
      <c r="AW4" s="80"/>
      <c r="AX4" s="80"/>
      <c r="AY4" s="80"/>
      <c r="AZ4" s="78" t="s">
        <v>107</v>
      </c>
      <c r="BA4" s="78"/>
      <c r="BB4" s="78"/>
      <c r="BC4" s="78"/>
      <c r="BD4" s="78"/>
      <c r="BE4" s="78"/>
      <c r="BG4" s="41"/>
    </row>
    <row r="5" spans="1:66" s="56" customFormat="1" ht="15.6" x14ac:dyDescent="0.3">
      <c r="A5" s="90" t="s">
        <v>108</v>
      </c>
      <c r="B5" s="90"/>
      <c r="C5" s="90"/>
      <c r="D5" s="90"/>
      <c r="E5" s="90"/>
      <c r="F5" s="90"/>
      <c r="G5" s="90"/>
      <c r="H5" s="90"/>
      <c r="I5" s="90"/>
      <c r="J5" s="90"/>
      <c r="K5" s="89" t="s">
        <v>277</v>
      </c>
      <c r="L5" s="7"/>
      <c r="M5" s="7"/>
      <c r="N5" s="120"/>
      <c r="O5" s="120"/>
      <c r="P5" s="120"/>
      <c r="Q5" s="120"/>
      <c r="R5" s="12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2"/>
      <c r="AY5" s="82"/>
      <c r="AZ5" s="83" t="s">
        <v>235</v>
      </c>
      <c r="BA5" s="84"/>
      <c r="BB5" s="84"/>
      <c r="BC5" s="84"/>
      <c r="BD5" s="84"/>
      <c r="BE5" s="84"/>
      <c r="BF5" s="58"/>
      <c r="BG5" s="41"/>
    </row>
    <row r="6" spans="1:66" ht="20.399999999999999" x14ac:dyDescent="0.3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7"/>
      <c r="Q6" s="77"/>
      <c r="R6" s="229" t="s">
        <v>109</v>
      </c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78"/>
      <c r="AS6" s="78"/>
      <c r="AT6" s="78"/>
      <c r="AU6" s="78"/>
      <c r="AV6" s="78"/>
      <c r="AW6" s="78"/>
      <c r="AX6" s="84"/>
      <c r="AY6" s="84"/>
      <c r="AZ6" s="84"/>
      <c r="BA6" s="84"/>
      <c r="BB6" s="84"/>
      <c r="BC6" s="84"/>
      <c r="BD6" s="84"/>
      <c r="BE6" s="84"/>
      <c r="BF6" s="3"/>
    </row>
    <row r="7" spans="1:66" ht="15" x14ac:dyDescent="0.25">
      <c r="A7" s="8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7"/>
      <c r="Q7" s="77"/>
      <c r="R7" s="77"/>
      <c r="S7" s="77"/>
      <c r="T7" s="86"/>
      <c r="U7" s="86"/>
      <c r="V7" s="82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77"/>
      <c r="AO7" s="77"/>
      <c r="AP7" s="78"/>
      <c r="AQ7" s="78"/>
      <c r="AR7" s="78"/>
      <c r="AS7" s="78"/>
      <c r="AT7" s="78"/>
      <c r="AU7" s="78"/>
      <c r="AV7" s="78"/>
      <c r="AW7" s="78"/>
      <c r="AX7" s="84"/>
      <c r="AY7" s="84"/>
      <c r="AZ7" s="84"/>
      <c r="BA7" s="84"/>
      <c r="BB7" s="84"/>
      <c r="BC7" s="84"/>
      <c r="BD7" s="84"/>
      <c r="BE7" s="84"/>
      <c r="BF7" s="3"/>
    </row>
    <row r="8" spans="1:66" ht="12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</row>
    <row r="9" spans="1:66" ht="30.75" customHeight="1" x14ac:dyDescent="0.3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230" t="s">
        <v>275</v>
      </c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78"/>
      <c r="BC9" s="78"/>
      <c r="BD9" s="78"/>
      <c r="BE9" s="78"/>
    </row>
    <row r="10" spans="1:66" ht="15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7"/>
      <c r="Q10" s="77"/>
      <c r="R10" s="77"/>
      <c r="S10" s="84"/>
      <c r="T10" s="84"/>
      <c r="U10" s="84"/>
      <c r="V10" s="84"/>
      <c r="W10" s="84"/>
      <c r="X10" s="48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78"/>
      <c r="AZ10" s="78"/>
      <c r="BA10" s="78"/>
      <c r="BB10" s="78"/>
      <c r="BC10" s="78"/>
      <c r="BD10" s="78"/>
      <c r="BE10" s="78"/>
    </row>
    <row r="11" spans="1:66" ht="12.75" customHeight="1" x14ac:dyDescent="0.25"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</row>
    <row r="12" spans="1:66" s="59" customFormat="1" ht="13.2" x14ac:dyDescent="0.25">
      <c r="A12" s="59" t="s">
        <v>110</v>
      </c>
      <c r="AW12" s="59" t="s">
        <v>111</v>
      </c>
    </row>
    <row r="13" spans="1:66" ht="12" customHeight="1" x14ac:dyDescent="0.25">
      <c r="H13" s="45"/>
      <c r="I13" s="45"/>
      <c r="O13" s="57"/>
      <c r="AX13" s="41" t="s">
        <v>9</v>
      </c>
    </row>
    <row r="14" spans="1:66" s="68" customFormat="1" ht="20.25" customHeight="1" x14ac:dyDescent="0.25">
      <c r="A14" s="232" t="s">
        <v>236</v>
      </c>
      <c r="B14" s="234" t="s">
        <v>128</v>
      </c>
      <c r="C14" s="235"/>
      <c r="D14" s="235"/>
      <c r="E14" s="236"/>
      <c r="F14" s="237" t="s">
        <v>141</v>
      </c>
      <c r="G14" s="234" t="s">
        <v>129</v>
      </c>
      <c r="H14" s="235"/>
      <c r="I14" s="236"/>
      <c r="J14" s="237" t="s">
        <v>142</v>
      </c>
      <c r="K14" s="234" t="s">
        <v>130</v>
      </c>
      <c r="L14" s="235"/>
      <c r="M14" s="235"/>
      <c r="N14" s="236"/>
      <c r="O14" s="234" t="s">
        <v>131</v>
      </c>
      <c r="P14" s="235"/>
      <c r="Q14" s="235"/>
      <c r="R14" s="236"/>
      <c r="S14" s="237" t="s">
        <v>143</v>
      </c>
      <c r="T14" s="234" t="s">
        <v>132</v>
      </c>
      <c r="U14" s="235"/>
      <c r="V14" s="236"/>
      <c r="W14" s="241" t="s">
        <v>144</v>
      </c>
      <c r="X14" s="242" t="s">
        <v>133</v>
      </c>
      <c r="Y14" s="242"/>
      <c r="Z14" s="242"/>
      <c r="AA14" s="241" t="s">
        <v>145</v>
      </c>
      <c r="AB14" s="234" t="s">
        <v>134</v>
      </c>
      <c r="AC14" s="235"/>
      <c r="AD14" s="235"/>
      <c r="AE14" s="236"/>
      <c r="AF14" s="241" t="s">
        <v>146</v>
      </c>
      <c r="AG14" s="243" t="s">
        <v>135</v>
      </c>
      <c r="AH14" s="244"/>
      <c r="AI14" s="245"/>
      <c r="AJ14" s="246" t="s">
        <v>147</v>
      </c>
      <c r="AK14" s="243" t="s">
        <v>136</v>
      </c>
      <c r="AL14" s="244"/>
      <c r="AM14" s="244"/>
      <c r="AN14" s="245"/>
      <c r="AO14" s="243" t="s">
        <v>137</v>
      </c>
      <c r="AP14" s="244"/>
      <c r="AQ14" s="244"/>
      <c r="AR14" s="245"/>
      <c r="AS14" s="239" t="s">
        <v>148</v>
      </c>
      <c r="AT14" s="243" t="s">
        <v>138</v>
      </c>
      <c r="AU14" s="244"/>
      <c r="AV14" s="245"/>
      <c r="AW14" s="239" t="s">
        <v>149</v>
      </c>
      <c r="AX14" s="253" t="s">
        <v>139</v>
      </c>
      <c r="AY14" s="253"/>
      <c r="AZ14" s="253"/>
      <c r="BA14" s="253"/>
      <c r="BB14" s="250" t="s">
        <v>261</v>
      </c>
      <c r="BC14" s="250" t="s">
        <v>117</v>
      </c>
      <c r="BD14" s="250" t="s">
        <v>262</v>
      </c>
      <c r="BE14" s="247" t="s">
        <v>10</v>
      </c>
      <c r="BF14" s="247" t="s">
        <v>113</v>
      </c>
      <c r="BG14" s="250" t="s">
        <v>114</v>
      </c>
    </row>
    <row r="15" spans="1:66" s="67" customFormat="1" ht="50.25" customHeight="1" x14ac:dyDescent="0.25">
      <c r="A15" s="233"/>
      <c r="B15" s="119" t="s">
        <v>150</v>
      </c>
      <c r="C15" s="119" t="s">
        <v>151</v>
      </c>
      <c r="D15" s="119" t="s">
        <v>152</v>
      </c>
      <c r="E15" s="119" t="s">
        <v>153</v>
      </c>
      <c r="F15" s="238"/>
      <c r="G15" s="119" t="s">
        <v>154</v>
      </c>
      <c r="H15" s="119" t="s">
        <v>155</v>
      </c>
      <c r="I15" s="119" t="s">
        <v>156</v>
      </c>
      <c r="J15" s="238"/>
      <c r="K15" s="119" t="s">
        <v>157</v>
      </c>
      <c r="L15" s="119" t="s">
        <v>158</v>
      </c>
      <c r="M15" s="119" t="s">
        <v>159</v>
      </c>
      <c r="N15" s="119" t="s">
        <v>160</v>
      </c>
      <c r="O15" s="119" t="s">
        <v>150</v>
      </c>
      <c r="P15" s="119" t="s">
        <v>151</v>
      </c>
      <c r="Q15" s="119" t="s">
        <v>152</v>
      </c>
      <c r="R15" s="119" t="s">
        <v>153</v>
      </c>
      <c r="S15" s="238"/>
      <c r="T15" s="119" t="s">
        <v>161</v>
      </c>
      <c r="U15" s="119" t="s">
        <v>162</v>
      </c>
      <c r="V15" s="119" t="s">
        <v>163</v>
      </c>
      <c r="W15" s="237"/>
      <c r="X15" s="119" t="s">
        <v>164</v>
      </c>
      <c r="Y15" s="119" t="s">
        <v>165</v>
      </c>
      <c r="Z15" s="119" t="s">
        <v>166</v>
      </c>
      <c r="AA15" s="237"/>
      <c r="AB15" s="119" t="s">
        <v>164</v>
      </c>
      <c r="AC15" s="119" t="s">
        <v>165</v>
      </c>
      <c r="AD15" s="119" t="s">
        <v>166</v>
      </c>
      <c r="AE15" s="119" t="s">
        <v>167</v>
      </c>
      <c r="AF15" s="237"/>
      <c r="AG15" s="119" t="s">
        <v>154</v>
      </c>
      <c r="AH15" s="119" t="s">
        <v>155</v>
      </c>
      <c r="AI15" s="119" t="s">
        <v>156</v>
      </c>
      <c r="AJ15" s="239"/>
      <c r="AK15" s="119" t="s">
        <v>168</v>
      </c>
      <c r="AL15" s="119" t="s">
        <v>169</v>
      </c>
      <c r="AM15" s="119" t="s">
        <v>170</v>
      </c>
      <c r="AN15" s="119" t="s">
        <v>171</v>
      </c>
      <c r="AO15" s="119" t="s">
        <v>150</v>
      </c>
      <c r="AP15" s="119" t="s">
        <v>151</v>
      </c>
      <c r="AQ15" s="119" t="s">
        <v>152</v>
      </c>
      <c r="AR15" s="119" t="s">
        <v>153</v>
      </c>
      <c r="AS15" s="240"/>
      <c r="AT15" s="119" t="s">
        <v>154</v>
      </c>
      <c r="AU15" s="119" t="s">
        <v>155</v>
      </c>
      <c r="AV15" s="119" t="s">
        <v>156</v>
      </c>
      <c r="AW15" s="240"/>
      <c r="AX15" s="119" t="s">
        <v>157</v>
      </c>
      <c r="AY15" s="119" t="s">
        <v>158</v>
      </c>
      <c r="AZ15" s="119" t="s">
        <v>159</v>
      </c>
      <c r="BA15" s="119" t="s">
        <v>160</v>
      </c>
      <c r="BB15" s="251"/>
      <c r="BC15" s="251"/>
      <c r="BD15" s="251"/>
      <c r="BE15" s="248"/>
      <c r="BF15" s="248"/>
      <c r="BG15" s="251"/>
      <c r="BJ15" s="68"/>
      <c r="BK15" s="68"/>
      <c r="BL15" s="68"/>
      <c r="BM15" s="68"/>
      <c r="BN15" s="68"/>
    </row>
    <row r="16" spans="1:66" s="67" customFormat="1" ht="16.5" customHeight="1" x14ac:dyDescent="0.25">
      <c r="A16" s="104" t="s">
        <v>65</v>
      </c>
      <c r="B16" s="105"/>
      <c r="C16" s="105">
        <f t="shared" ref="C16:S16" si="0">B16+1</f>
        <v>1</v>
      </c>
      <c r="D16" s="105">
        <f t="shared" si="0"/>
        <v>2</v>
      </c>
      <c r="E16" s="105">
        <f t="shared" si="0"/>
        <v>3</v>
      </c>
      <c r="F16" s="105">
        <f t="shared" si="0"/>
        <v>4</v>
      </c>
      <c r="G16" s="105">
        <f t="shared" si="0"/>
        <v>5</v>
      </c>
      <c r="H16" s="105">
        <f t="shared" si="0"/>
        <v>6</v>
      </c>
      <c r="I16" s="105">
        <f t="shared" si="0"/>
        <v>7</v>
      </c>
      <c r="J16" s="105">
        <f t="shared" si="0"/>
        <v>8</v>
      </c>
      <c r="K16" s="105">
        <f t="shared" si="0"/>
        <v>9</v>
      </c>
      <c r="L16" s="105">
        <f t="shared" si="0"/>
        <v>10</v>
      </c>
      <c r="M16" s="105">
        <f t="shared" si="0"/>
        <v>11</v>
      </c>
      <c r="N16" s="105">
        <f t="shared" si="0"/>
        <v>12</v>
      </c>
      <c r="O16" s="105">
        <f t="shared" si="0"/>
        <v>13</v>
      </c>
      <c r="P16" s="105">
        <f t="shared" si="0"/>
        <v>14</v>
      </c>
      <c r="Q16" s="105">
        <f t="shared" si="0"/>
        <v>15</v>
      </c>
      <c r="R16" s="105">
        <f t="shared" si="0"/>
        <v>16</v>
      </c>
      <c r="S16" s="105">
        <f t="shared" si="0"/>
        <v>17</v>
      </c>
      <c r="T16" s="105">
        <v>19</v>
      </c>
      <c r="U16" s="105">
        <v>20</v>
      </c>
      <c r="V16" s="105">
        <v>21</v>
      </c>
      <c r="W16" s="105">
        <v>22</v>
      </c>
      <c r="X16" s="105">
        <v>23</v>
      </c>
      <c r="Y16" s="105">
        <v>24</v>
      </c>
      <c r="Z16" s="105">
        <v>25</v>
      </c>
      <c r="AA16" s="105">
        <v>26</v>
      </c>
      <c r="AB16" s="105">
        <v>27</v>
      </c>
      <c r="AC16" s="105">
        <v>28</v>
      </c>
      <c r="AD16" s="105">
        <v>29</v>
      </c>
      <c r="AE16" s="105">
        <f>AD16+1</f>
        <v>30</v>
      </c>
      <c r="AF16" s="105">
        <v>31</v>
      </c>
      <c r="AG16" s="106">
        <v>32</v>
      </c>
      <c r="AH16" s="106">
        <v>33</v>
      </c>
      <c r="AI16" s="106">
        <v>34</v>
      </c>
      <c r="AJ16" s="107">
        <v>35</v>
      </c>
      <c r="AK16" s="107">
        <v>36</v>
      </c>
      <c r="AL16" s="107">
        <v>37</v>
      </c>
      <c r="AM16" s="125">
        <v>38</v>
      </c>
      <c r="AN16" s="125">
        <v>39</v>
      </c>
      <c r="AO16" s="125">
        <v>40</v>
      </c>
      <c r="AP16" s="125">
        <v>41</v>
      </c>
      <c r="AQ16" s="125">
        <v>42</v>
      </c>
      <c r="AR16" s="125">
        <v>43</v>
      </c>
      <c r="AS16" s="125">
        <v>44</v>
      </c>
      <c r="AT16" s="125">
        <v>45</v>
      </c>
      <c r="AU16" s="125">
        <v>46</v>
      </c>
      <c r="AV16" s="125">
        <v>47</v>
      </c>
      <c r="AW16" s="125">
        <v>48</v>
      </c>
      <c r="AX16" s="125">
        <v>49</v>
      </c>
      <c r="AY16" s="125">
        <v>50</v>
      </c>
      <c r="AZ16" s="125">
        <v>51</v>
      </c>
      <c r="BA16" s="125">
        <v>52</v>
      </c>
      <c r="BB16" s="252"/>
      <c r="BC16" s="252"/>
      <c r="BD16" s="252"/>
      <c r="BE16" s="249"/>
      <c r="BF16" s="249"/>
      <c r="BG16" s="252"/>
    </row>
    <row r="17" spans="1:60" customFormat="1" x14ac:dyDescent="0.3">
      <c r="A17" s="70" t="s">
        <v>237</v>
      </c>
      <c r="B17" s="71"/>
      <c r="C17" s="71"/>
      <c r="D17" s="71"/>
      <c r="E17" s="71"/>
      <c r="F17" s="71"/>
      <c r="G17" s="71"/>
      <c r="H17" s="71"/>
      <c r="I17" s="23"/>
      <c r="J17" s="23"/>
      <c r="K17" s="126" t="s">
        <v>241</v>
      </c>
      <c r="L17" s="25"/>
      <c r="M17" s="25"/>
      <c r="N17" s="25"/>
      <c r="O17" s="25"/>
      <c r="P17" s="25"/>
      <c r="Q17" s="25"/>
      <c r="R17" s="23"/>
      <c r="S17" s="61"/>
      <c r="T17" s="126" t="s">
        <v>241</v>
      </c>
      <c r="U17" s="126" t="s">
        <v>241</v>
      </c>
      <c r="V17" s="25"/>
      <c r="W17" s="72"/>
      <c r="X17" s="72"/>
      <c r="Y17" s="72"/>
      <c r="Z17" s="71"/>
      <c r="AA17" s="126"/>
      <c r="AB17" s="71"/>
      <c r="AC17" s="71"/>
      <c r="AD17" s="23"/>
      <c r="AE17" s="23"/>
      <c r="AF17" s="126" t="s">
        <v>241</v>
      </c>
      <c r="AG17" s="25"/>
      <c r="AH17" s="25"/>
      <c r="AI17" s="25"/>
      <c r="AJ17" s="23"/>
      <c r="AK17" s="71"/>
      <c r="AL17" s="130" t="s">
        <v>242</v>
      </c>
      <c r="AM17" s="130" t="s">
        <v>243</v>
      </c>
      <c r="AN17" s="128" t="s">
        <v>241</v>
      </c>
      <c r="AO17" s="128" t="s">
        <v>241</v>
      </c>
      <c r="AP17" s="126" t="s">
        <v>241</v>
      </c>
      <c r="AQ17" s="126" t="s">
        <v>241</v>
      </c>
      <c r="AR17" s="126" t="s">
        <v>241</v>
      </c>
      <c r="AS17" s="126" t="s">
        <v>241</v>
      </c>
      <c r="AT17" s="126" t="s">
        <v>241</v>
      </c>
      <c r="AU17" s="126" t="s">
        <v>241</v>
      </c>
      <c r="AV17" s="126" t="s">
        <v>241</v>
      </c>
      <c r="AW17" s="126" t="s">
        <v>241</v>
      </c>
      <c r="AX17" s="126" t="s">
        <v>241</v>
      </c>
      <c r="AY17" s="126" t="s">
        <v>241</v>
      </c>
      <c r="AZ17" s="126" t="s">
        <v>241</v>
      </c>
      <c r="BA17" s="126" t="s">
        <v>241</v>
      </c>
      <c r="BB17" s="123">
        <v>32</v>
      </c>
      <c r="BC17" s="60">
        <v>1</v>
      </c>
      <c r="BD17" s="60">
        <v>1</v>
      </c>
      <c r="BE17" s="60"/>
      <c r="BF17" s="60">
        <v>18</v>
      </c>
      <c r="BG17" s="62">
        <f t="shared" ref="BG17:BG24" si="1">BB17+BC17+BD17+BE17+BF17</f>
        <v>52</v>
      </c>
    </row>
    <row r="18" spans="1:60" customFormat="1" x14ac:dyDescent="0.3">
      <c r="A18" s="74" t="s">
        <v>89</v>
      </c>
      <c r="B18" s="71"/>
      <c r="C18" s="71"/>
      <c r="D18" s="71"/>
      <c r="E18" s="71"/>
      <c r="F18" s="71"/>
      <c r="G18" s="71"/>
      <c r="H18" s="71"/>
      <c r="I18" s="23"/>
      <c r="J18" s="23"/>
      <c r="K18" s="126" t="s">
        <v>241</v>
      </c>
      <c r="L18" s="25"/>
      <c r="M18" s="25"/>
      <c r="N18" s="25"/>
      <c r="O18" s="25"/>
      <c r="P18" s="25"/>
      <c r="Q18" s="25"/>
      <c r="R18" s="23"/>
      <c r="S18" s="61"/>
      <c r="T18" s="126" t="s">
        <v>241</v>
      </c>
      <c r="U18" s="126" t="s">
        <v>241</v>
      </c>
      <c r="V18" s="25"/>
      <c r="W18" s="72"/>
      <c r="X18" s="72"/>
      <c r="Y18" s="72"/>
      <c r="Z18" s="71"/>
      <c r="AA18" s="71"/>
      <c r="AB18" s="71"/>
      <c r="AC18" s="71"/>
      <c r="AD18" s="23"/>
      <c r="AE18" s="23"/>
      <c r="AF18" s="126" t="s">
        <v>241</v>
      </c>
      <c r="AG18" s="25"/>
      <c r="AH18" s="25"/>
      <c r="AI18" s="25"/>
      <c r="AJ18" s="23"/>
      <c r="AK18" s="71"/>
      <c r="AL18" s="127"/>
      <c r="AM18" s="130" t="s">
        <v>242</v>
      </c>
      <c r="AN18" s="130" t="s">
        <v>243</v>
      </c>
      <c r="AO18" s="128" t="s">
        <v>241</v>
      </c>
      <c r="AP18" s="126" t="s">
        <v>241</v>
      </c>
      <c r="AQ18" s="126" t="s">
        <v>241</v>
      </c>
      <c r="AR18" s="126" t="s">
        <v>241</v>
      </c>
      <c r="AS18" s="126" t="s">
        <v>241</v>
      </c>
      <c r="AT18" s="126" t="s">
        <v>241</v>
      </c>
      <c r="AU18" s="126" t="s">
        <v>241</v>
      </c>
      <c r="AV18" s="126" t="s">
        <v>241</v>
      </c>
      <c r="AW18" s="126" t="s">
        <v>241</v>
      </c>
      <c r="AX18" s="126" t="s">
        <v>241</v>
      </c>
      <c r="AY18" s="126" t="s">
        <v>241</v>
      </c>
      <c r="AZ18" s="126" t="s">
        <v>241</v>
      </c>
      <c r="BA18" s="126" t="s">
        <v>241</v>
      </c>
      <c r="BB18" s="123">
        <v>33</v>
      </c>
      <c r="BC18" s="60">
        <v>1</v>
      </c>
      <c r="BD18" s="60">
        <v>1</v>
      </c>
      <c r="BE18" s="60"/>
      <c r="BF18" s="60">
        <v>17</v>
      </c>
      <c r="BG18" s="62">
        <f t="shared" si="1"/>
        <v>52</v>
      </c>
    </row>
    <row r="19" spans="1:60" customFormat="1" x14ac:dyDescent="0.3">
      <c r="A19" s="74" t="s">
        <v>91</v>
      </c>
      <c r="B19" s="71"/>
      <c r="C19" s="71"/>
      <c r="D19" s="71"/>
      <c r="E19" s="71"/>
      <c r="F19" s="71"/>
      <c r="G19" s="71"/>
      <c r="H19" s="71"/>
      <c r="I19" s="23"/>
      <c r="J19" s="23"/>
      <c r="K19" s="126" t="s">
        <v>241</v>
      </c>
      <c r="L19" s="25"/>
      <c r="M19" s="25"/>
      <c r="N19" s="25"/>
      <c r="O19" s="25"/>
      <c r="P19" s="25"/>
      <c r="Q19" s="25"/>
      <c r="R19" s="23"/>
      <c r="S19" s="61"/>
      <c r="T19" s="126" t="s">
        <v>241</v>
      </c>
      <c r="U19" s="126" t="s">
        <v>241</v>
      </c>
      <c r="V19" s="25"/>
      <c r="W19" s="72"/>
      <c r="X19" s="72"/>
      <c r="Y19" s="72"/>
      <c r="Z19" s="71"/>
      <c r="AA19" s="71"/>
      <c r="AB19" s="71"/>
      <c r="AC19" s="71"/>
      <c r="AD19" s="23"/>
      <c r="AE19" s="23"/>
      <c r="AF19" s="126" t="s">
        <v>241</v>
      </c>
      <c r="AG19" s="25"/>
      <c r="AH19" s="25"/>
      <c r="AI19" s="25"/>
      <c r="AJ19" s="23"/>
      <c r="AK19" s="71"/>
      <c r="AL19" s="127"/>
      <c r="AM19" s="130" t="s">
        <v>242</v>
      </c>
      <c r="AN19" s="130" t="s">
        <v>243</v>
      </c>
      <c r="AO19" s="128" t="s">
        <v>241</v>
      </c>
      <c r="AP19" s="126" t="s">
        <v>241</v>
      </c>
      <c r="AQ19" s="126" t="s">
        <v>241</v>
      </c>
      <c r="AR19" s="126" t="s">
        <v>241</v>
      </c>
      <c r="AS19" s="126" t="s">
        <v>241</v>
      </c>
      <c r="AT19" s="126" t="s">
        <v>241</v>
      </c>
      <c r="AU19" s="126" t="s">
        <v>241</v>
      </c>
      <c r="AV19" s="126" t="s">
        <v>241</v>
      </c>
      <c r="AW19" s="126" t="s">
        <v>241</v>
      </c>
      <c r="AX19" s="126" t="s">
        <v>241</v>
      </c>
      <c r="AY19" s="126" t="s">
        <v>241</v>
      </c>
      <c r="AZ19" s="126" t="s">
        <v>241</v>
      </c>
      <c r="BA19" s="126" t="s">
        <v>241</v>
      </c>
      <c r="BB19" s="123">
        <v>33</v>
      </c>
      <c r="BC19" s="60">
        <v>1</v>
      </c>
      <c r="BD19" s="60">
        <v>1</v>
      </c>
      <c r="BE19" s="60"/>
      <c r="BF19" s="60">
        <v>17</v>
      </c>
      <c r="BG19" s="62">
        <f t="shared" si="1"/>
        <v>52</v>
      </c>
    </row>
    <row r="20" spans="1:60" customFormat="1" x14ac:dyDescent="0.3">
      <c r="A20" s="74" t="s">
        <v>92</v>
      </c>
      <c r="B20" s="71"/>
      <c r="C20" s="71"/>
      <c r="D20" s="71"/>
      <c r="E20" s="71"/>
      <c r="F20" s="71"/>
      <c r="G20" s="71"/>
      <c r="H20" s="71"/>
      <c r="I20" s="23"/>
      <c r="J20" s="23"/>
      <c r="K20" s="126" t="s">
        <v>241</v>
      </c>
      <c r="L20" s="25"/>
      <c r="M20" s="25"/>
      <c r="N20" s="25"/>
      <c r="O20" s="25"/>
      <c r="P20" s="25"/>
      <c r="Q20" s="25"/>
      <c r="R20" s="23"/>
      <c r="S20" s="61"/>
      <c r="T20" s="126" t="s">
        <v>241</v>
      </c>
      <c r="U20" s="126" t="s">
        <v>241</v>
      </c>
      <c r="V20" s="25"/>
      <c r="W20" s="72"/>
      <c r="X20" s="72"/>
      <c r="Y20" s="72"/>
      <c r="Z20" s="71"/>
      <c r="AA20" s="71"/>
      <c r="AB20" s="71"/>
      <c r="AC20" s="71"/>
      <c r="AD20" s="23"/>
      <c r="AE20" s="23"/>
      <c r="AF20" s="126" t="s">
        <v>241</v>
      </c>
      <c r="AG20" s="25"/>
      <c r="AH20" s="25"/>
      <c r="AI20" s="25"/>
      <c r="AJ20" s="23"/>
      <c r="AK20" s="71"/>
      <c r="AL20" s="127"/>
      <c r="AM20" s="130" t="s">
        <v>242</v>
      </c>
      <c r="AN20" s="130" t="s">
        <v>243</v>
      </c>
      <c r="AO20" s="128" t="s">
        <v>241</v>
      </c>
      <c r="AP20" s="126" t="s">
        <v>241</v>
      </c>
      <c r="AQ20" s="126" t="s">
        <v>241</v>
      </c>
      <c r="AR20" s="126" t="s">
        <v>241</v>
      </c>
      <c r="AS20" s="126" t="s">
        <v>241</v>
      </c>
      <c r="AT20" s="126" t="s">
        <v>241</v>
      </c>
      <c r="AU20" s="126" t="s">
        <v>241</v>
      </c>
      <c r="AV20" s="126" t="s">
        <v>241</v>
      </c>
      <c r="AW20" s="126" t="s">
        <v>241</v>
      </c>
      <c r="AX20" s="126" t="s">
        <v>241</v>
      </c>
      <c r="AY20" s="126" t="s">
        <v>241</v>
      </c>
      <c r="AZ20" s="126" t="s">
        <v>241</v>
      </c>
      <c r="BA20" s="126" t="s">
        <v>241</v>
      </c>
      <c r="BB20" s="124">
        <v>33</v>
      </c>
      <c r="BC20" s="63">
        <v>1</v>
      </c>
      <c r="BD20" s="63">
        <v>1</v>
      </c>
      <c r="BE20" s="63"/>
      <c r="BF20" s="60">
        <v>17</v>
      </c>
      <c r="BG20" s="62">
        <f t="shared" si="1"/>
        <v>52</v>
      </c>
    </row>
    <row r="21" spans="1:60" customFormat="1" x14ac:dyDescent="0.3">
      <c r="A21" s="70" t="s">
        <v>19</v>
      </c>
      <c r="B21" s="71"/>
      <c r="C21" s="71"/>
      <c r="D21" s="71"/>
      <c r="E21" s="71"/>
      <c r="F21" s="71"/>
      <c r="G21" s="71"/>
      <c r="H21" s="71"/>
      <c r="I21" s="23"/>
      <c r="J21" s="23"/>
      <c r="K21" s="126" t="s">
        <v>241</v>
      </c>
      <c r="L21" s="25"/>
      <c r="M21" s="25"/>
      <c r="N21" s="25"/>
      <c r="O21" s="25"/>
      <c r="P21" s="25"/>
      <c r="Q21" s="25"/>
      <c r="R21" s="23"/>
      <c r="S21" s="61"/>
      <c r="T21" s="126" t="s">
        <v>241</v>
      </c>
      <c r="U21" s="126" t="s">
        <v>241</v>
      </c>
      <c r="V21" s="25"/>
      <c r="W21" s="72"/>
      <c r="X21" s="72"/>
      <c r="Y21" s="72"/>
      <c r="Z21" s="71"/>
      <c r="AA21" s="71"/>
      <c r="AB21" s="71"/>
      <c r="AC21" s="71"/>
      <c r="AD21" s="23"/>
      <c r="AE21" s="23"/>
      <c r="AF21" s="126" t="s">
        <v>241</v>
      </c>
      <c r="AG21" s="25"/>
      <c r="AH21" s="25"/>
      <c r="AI21" s="25"/>
      <c r="AJ21" s="23"/>
      <c r="AK21" s="71"/>
      <c r="AL21" s="127"/>
      <c r="AM21" s="130" t="s">
        <v>242</v>
      </c>
      <c r="AN21" s="130" t="s">
        <v>243</v>
      </c>
      <c r="AO21" s="128" t="s">
        <v>241</v>
      </c>
      <c r="AP21" s="126" t="s">
        <v>241</v>
      </c>
      <c r="AQ21" s="126" t="s">
        <v>241</v>
      </c>
      <c r="AR21" s="126" t="s">
        <v>241</v>
      </c>
      <c r="AS21" s="126" t="s">
        <v>241</v>
      </c>
      <c r="AT21" s="126" t="s">
        <v>241</v>
      </c>
      <c r="AU21" s="126" t="s">
        <v>241</v>
      </c>
      <c r="AV21" s="126" t="s">
        <v>241</v>
      </c>
      <c r="AW21" s="126" t="s">
        <v>241</v>
      </c>
      <c r="AX21" s="126" t="s">
        <v>241</v>
      </c>
      <c r="AY21" s="126" t="s">
        <v>241</v>
      </c>
      <c r="AZ21" s="126" t="s">
        <v>241</v>
      </c>
      <c r="BA21" s="126" t="s">
        <v>241</v>
      </c>
      <c r="BB21" s="124">
        <v>33</v>
      </c>
      <c r="BC21" s="60">
        <v>1</v>
      </c>
      <c r="BD21" s="60">
        <v>1</v>
      </c>
      <c r="BE21" s="63"/>
      <c r="BF21" s="60">
        <v>17</v>
      </c>
      <c r="BG21" s="62">
        <f t="shared" si="1"/>
        <v>52</v>
      </c>
    </row>
    <row r="22" spans="1:60" customFormat="1" x14ac:dyDescent="0.3">
      <c r="A22" s="74" t="s">
        <v>238</v>
      </c>
      <c r="B22" s="71"/>
      <c r="C22" s="71"/>
      <c r="D22" s="71"/>
      <c r="E22" s="71"/>
      <c r="F22" s="71"/>
      <c r="G22" s="71"/>
      <c r="H22" s="71"/>
      <c r="I22" s="23"/>
      <c r="J22" s="23"/>
      <c r="K22" s="126" t="s">
        <v>241</v>
      </c>
      <c r="L22" s="25"/>
      <c r="M22" s="25"/>
      <c r="N22" s="25"/>
      <c r="O22" s="25"/>
      <c r="P22" s="25"/>
      <c r="Q22" s="25"/>
      <c r="R22" s="23"/>
      <c r="S22" s="61"/>
      <c r="T22" s="126" t="s">
        <v>241</v>
      </c>
      <c r="U22" s="126" t="s">
        <v>241</v>
      </c>
      <c r="V22" s="25"/>
      <c r="W22" s="72"/>
      <c r="X22" s="72"/>
      <c r="Y22" s="72"/>
      <c r="Z22" s="71"/>
      <c r="AA22" s="71"/>
      <c r="AB22" s="71"/>
      <c r="AC22" s="71"/>
      <c r="AD22" s="23"/>
      <c r="AE22" s="23"/>
      <c r="AF22" s="126" t="s">
        <v>241</v>
      </c>
      <c r="AG22" s="25"/>
      <c r="AH22" s="25"/>
      <c r="AI22" s="25"/>
      <c r="AJ22" s="23"/>
      <c r="AK22" s="71"/>
      <c r="AL22" s="127"/>
      <c r="AM22" s="130" t="s">
        <v>242</v>
      </c>
      <c r="AN22" s="130" t="s">
        <v>243</v>
      </c>
      <c r="AO22" s="128" t="s">
        <v>241</v>
      </c>
      <c r="AP22" s="126" t="s">
        <v>241</v>
      </c>
      <c r="AQ22" s="126" t="s">
        <v>241</v>
      </c>
      <c r="AR22" s="126" t="s">
        <v>241</v>
      </c>
      <c r="AS22" s="126" t="s">
        <v>241</v>
      </c>
      <c r="AT22" s="126" t="s">
        <v>241</v>
      </c>
      <c r="AU22" s="126" t="s">
        <v>241</v>
      </c>
      <c r="AV22" s="126" t="s">
        <v>241</v>
      </c>
      <c r="AW22" s="126" t="s">
        <v>241</v>
      </c>
      <c r="AX22" s="126" t="s">
        <v>241</v>
      </c>
      <c r="AY22" s="126" t="s">
        <v>241</v>
      </c>
      <c r="AZ22" s="126" t="s">
        <v>241</v>
      </c>
      <c r="BA22" s="126" t="s">
        <v>241</v>
      </c>
      <c r="BB22" s="124">
        <v>33</v>
      </c>
      <c r="BC22" s="63">
        <v>1</v>
      </c>
      <c r="BD22" s="63">
        <v>1</v>
      </c>
      <c r="BE22" s="63"/>
      <c r="BF22" s="60">
        <v>17</v>
      </c>
      <c r="BG22" s="62">
        <f t="shared" si="1"/>
        <v>52</v>
      </c>
    </row>
    <row r="23" spans="1:60" customFormat="1" x14ac:dyDescent="0.3">
      <c r="A23" s="74" t="s">
        <v>239</v>
      </c>
      <c r="B23" s="71"/>
      <c r="C23" s="71"/>
      <c r="D23" s="71"/>
      <c r="E23" s="71"/>
      <c r="F23" s="71"/>
      <c r="G23" s="71"/>
      <c r="H23" s="71"/>
      <c r="I23" s="23"/>
      <c r="J23" s="23"/>
      <c r="K23" s="126" t="s">
        <v>241</v>
      </c>
      <c r="L23" s="25"/>
      <c r="M23" s="25"/>
      <c r="N23" s="25"/>
      <c r="O23" s="25"/>
      <c r="P23" s="25"/>
      <c r="Q23" s="25"/>
      <c r="R23" s="23"/>
      <c r="S23" s="61"/>
      <c r="T23" s="126" t="s">
        <v>241</v>
      </c>
      <c r="U23" s="126" t="s">
        <v>241</v>
      </c>
      <c r="V23" s="25"/>
      <c r="W23" s="72"/>
      <c r="X23" s="72"/>
      <c r="Y23" s="72"/>
      <c r="Z23" s="71"/>
      <c r="AA23" s="71"/>
      <c r="AB23" s="71"/>
      <c r="AC23" s="71"/>
      <c r="AD23" s="23"/>
      <c r="AE23" s="23"/>
      <c r="AF23" s="126" t="s">
        <v>241</v>
      </c>
      <c r="AG23" s="25"/>
      <c r="AH23" s="25"/>
      <c r="AI23" s="25"/>
      <c r="AJ23" s="23"/>
      <c r="AK23" s="71"/>
      <c r="AL23" s="127"/>
      <c r="AM23" s="130" t="s">
        <v>242</v>
      </c>
      <c r="AN23" s="132" t="s">
        <v>243</v>
      </c>
      <c r="AO23" s="133" t="s">
        <v>241</v>
      </c>
      <c r="AP23" s="126" t="s">
        <v>241</v>
      </c>
      <c r="AQ23" s="126" t="s">
        <v>241</v>
      </c>
      <c r="AR23" s="126" t="s">
        <v>241</v>
      </c>
      <c r="AS23" s="126" t="s">
        <v>241</v>
      </c>
      <c r="AT23" s="126" t="s">
        <v>241</v>
      </c>
      <c r="AU23" s="126" t="s">
        <v>241</v>
      </c>
      <c r="AV23" s="126" t="s">
        <v>241</v>
      </c>
      <c r="AW23" s="126" t="s">
        <v>241</v>
      </c>
      <c r="AX23" s="126" t="s">
        <v>241</v>
      </c>
      <c r="AY23" s="126" t="s">
        <v>241</v>
      </c>
      <c r="AZ23" s="126" t="s">
        <v>241</v>
      </c>
      <c r="BA23" s="126" t="s">
        <v>241</v>
      </c>
      <c r="BB23" s="124">
        <v>33</v>
      </c>
      <c r="BC23" s="60">
        <v>1</v>
      </c>
      <c r="BD23" s="60">
        <v>1</v>
      </c>
      <c r="BE23" s="63"/>
      <c r="BF23" s="60">
        <v>17</v>
      </c>
      <c r="BG23" s="62">
        <f t="shared" si="1"/>
        <v>52</v>
      </c>
    </row>
    <row r="24" spans="1:60" customFormat="1" x14ac:dyDescent="0.3">
      <c r="A24" s="74" t="s">
        <v>240</v>
      </c>
      <c r="B24" s="71"/>
      <c r="C24" s="71"/>
      <c r="D24" s="71"/>
      <c r="E24" s="71"/>
      <c r="F24" s="71"/>
      <c r="G24" s="71"/>
      <c r="H24" s="71"/>
      <c r="I24" s="23"/>
      <c r="J24" s="23"/>
      <c r="K24" s="126" t="s">
        <v>241</v>
      </c>
      <c r="L24" s="25"/>
      <c r="M24" s="25"/>
      <c r="N24" s="25"/>
      <c r="O24" s="25"/>
      <c r="P24" s="25"/>
      <c r="Q24" s="25"/>
      <c r="R24" s="23"/>
      <c r="S24" s="61"/>
      <c r="T24" s="126" t="s">
        <v>241</v>
      </c>
      <c r="U24" s="126" t="s">
        <v>241</v>
      </c>
      <c r="V24" s="25"/>
      <c r="W24" s="72"/>
      <c r="X24" s="72"/>
      <c r="Y24" s="72"/>
      <c r="Z24" s="71"/>
      <c r="AA24" s="75"/>
      <c r="AB24" s="75"/>
      <c r="AC24" s="75"/>
      <c r="AD24" s="23"/>
      <c r="AE24" s="23"/>
      <c r="AF24" s="126" t="s">
        <v>241</v>
      </c>
      <c r="AG24" s="75"/>
      <c r="AH24" s="75"/>
      <c r="AI24" s="75"/>
      <c r="AJ24" s="23"/>
      <c r="AK24" s="71"/>
      <c r="AL24" s="127"/>
      <c r="AM24" s="131" t="s">
        <v>242</v>
      </c>
      <c r="AN24" s="134" t="s">
        <v>91</v>
      </c>
      <c r="AO24" s="134" t="s">
        <v>91</v>
      </c>
      <c r="AP24" s="129" t="s">
        <v>95</v>
      </c>
      <c r="AQ24" s="76" t="s">
        <v>95</v>
      </c>
      <c r="AR24" s="76" t="s">
        <v>95</v>
      </c>
      <c r="AS24" s="76" t="s">
        <v>95</v>
      </c>
      <c r="AT24" s="76" t="s">
        <v>95</v>
      </c>
      <c r="AU24" s="76" t="s">
        <v>95</v>
      </c>
      <c r="AV24" s="76" t="s">
        <v>95</v>
      </c>
      <c r="AW24" s="76" t="s">
        <v>95</v>
      </c>
      <c r="AX24" s="76" t="s">
        <v>95</v>
      </c>
      <c r="AY24" s="76" t="s">
        <v>95</v>
      </c>
      <c r="AZ24" s="76" t="s">
        <v>95</v>
      </c>
      <c r="BA24" s="76" t="s">
        <v>95</v>
      </c>
      <c r="BB24" s="63">
        <v>33</v>
      </c>
      <c r="BC24" s="63"/>
      <c r="BD24" s="63">
        <v>1</v>
      </c>
      <c r="BE24" s="63">
        <v>2</v>
      </c>
      <c r="BF24" s="63">
        <v>4</v>
      </c>
      <c r="BG24" s="62">
        <f t="shared" si="1"/>
        <v>40</v>
      </c>
    </row>
    <row r="25" spans="1:60" ht="15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4">
        <f t="shared" ref="BB25:BF25" si="2">SUM(BB17:BB24)</f>
        <v>263</v>
      </c>
      <c r="BC25" s="64">
        <f t="shared" si="2"/>
        <v>7</v>
      </c>
      <c r="BD25" s="64">
        <f t="shared" si="2"/>
        <v>8</v>
      </c>
      <c r="BE25" s="122">
        <f t="shared" si="2"/>
        <v>2</v>
      </c>
      <c r="BF25" s="64">
        <f t="shared" si="2"/>
        <v>124</v>
      </c>
      <c r="BG25" s="122">
        <f>SUM(BG17:BG24)</f>
        <v>404</v>
      </c>
    </row>
    <row r="26" spans="1:60" ht="15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</row>
    <row r="27" spans="1:60" ht="15" x14ac:dyDescent="0.25">
      <c r="AV27" s="156"/>
      <c r="AW27" s="156"/>
      <c r="AX27" s="156"/>
      <c r="AY27" s="156"/>
      <c r="AZ27" s="156"/>
      <c r="BA27" s="156"/>
      <c r="BB27" s="156"/>
      <c r="BC27" s="3"/>
    </row>
    <row r="28" spans="1:60" customFormat="1" ht="15.6" x14ac:dyDescent="0.3">
      <c r="A28" s="31"/>
      <c r="B28" s="91" t="s">
        <v>121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41" t="s">
        <v>9</v>
      </c>
      <c r="V28" s="41" t="s">
        <v>9</v>
      </c>
      <c r="W28" s="41"/>
      <c r="X28" s="41"/>
      <c r="Y28" s="41"/>
      <c r="Z28" s="41"/>
      <c r="AA28" s="41"/>
      <c r="AB28" s="41"/>
      <c r="AC28" s="41"/>
      <c r="AD28" s="41"/>
      <c r="AE28" s="41"/>
      <c r="BB28" s="68"/>
      <c r="BC28" s="196"/>
      <c r="BD28" s="196"/>
      <c r="BE28" s="196"/>
      <c r="BF28" s="68"/>
      <c r="BG28" s="68"/>
      <c r="BH28" s="68"/>
    </row>
    <row r="29" spans="1:60" customFormat="1" ht="16.5" customHeight="1" x14ac:dyDescent="0.3">
      <c r="A29" s="31"/>
      <c r="B29" s="61"/>
      <c r="C29" s="89" t="s">
        <v>98</v>
      </c>
      <c r="D29" s="89"/>
      <c r="E29" s="89"/>
      <c r="F29" s="89"/>
      <c r="G29" s="89"/>
      <c r="H29" s="89"/>
      <c r="I29" s="89"/>
      <c r="J29" s="89"/>
      <c r="K29" s="7"/>
      <c r="L29" s="7"/>
      <c r="M29" s="7"/>
      <c r="N29" s="7"/>
      <c r="O29" s="94"/>
      <c r="P29" s="89"/>
      <c r="Q29" s="89"/>
      <c r="R29" s="89"/>
      <c r="S29" s="7"/>
      <c r="T29" s="93"/>
      <c r="U29" s="89"/>
      <c r="V29" s="89"/>
      <c r="W29" s="89"/>
      <c r="X29" s="8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89"/>
      <c r="AJ29" s="89"/>
      <c r="AK29" s="89"/>
      <c r="AL29" s="89"/>
      <c r="AM29" s="89"/>
      <c r="AN29" s="41"/>
      <c r="AO29" s="134" t="s">
        <v>91</v>
      </c>
      <c r="AP29" s="7"/>
      <c r="AQ29" s="89" t="s">
        <v>99</v>
      </c>
      <c r="AR29" s="89"/>
      <c r="AS29" s="89"/>
      <c r="AT29" s="89"/>
      <c r="AU29" s="89"/>
      <c r="AV29" s="89"/>
      <c r="AW29" s="89"/>
      <c r="AX29" s="93"/>
      <c r="AY29" s="89"/>
      <c r="AZ29" s="2"/>
    </row>
    <row r="30" spans="1:60" customFormat="1" ht="15.6" x14ac:dyDescent="0.3">
      <c r="A30" s="31"/>
      <c r="B30" s="130" t="s">
        <v>243</v>
      </c>
      <c r="C30" s="89" t="s">
        <v>103</v>
      </c>
      <c r="D30" s="89"/>
      <c r="E30" s="89"/>
      <c r="F30" s="89"/>
      <c r="G30" s="89"/>
      <c r="H30" s="89"/>
      <c r="I30" s="89"/>
      <c r="J30" s="89"/>
      <c r="K30" s="7"/>
      <c r="L30" s="7"/>
      <c r="M30" s="7"/>
      <c r="N30" s="7"/>
      <c r="O30" s="95"/>
      <c r="P30" s="96"/>
      <c r="Q30" s="89"/>
      <c r="R30" s="89"/>
      <c r="S30" s="7"/>
      <c r="T30" s="97"/>
      <c r="U30" s="89"/>
      <c r="V30" s="89"/>
      <c r="W30" s="89"/>
      <c r="X30" s="8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89"/>
      <c r="AJ30" s="89"/>
      <c r="AK30" s="89"/>
      <c r="AL30" s="89"/>
      <c r="AM30" s="89"/>
      <c r="AN30" s="41"/>
      <c r="AO30" s="126" t="s">
        <v>241</v>
      </c>
      <c r="AP30" s="7"/>
      <c r="AQ30" s="89" t="s">
        <v>102</v>
      </c>
      <c r="AR30" s="89"/>
      <c r="AS30" s="89"/>
      <c r="AT30" s="89"/>
      <c r="AU30" s="89"/>
      <c r="AV30" s="89"/>
      <c r="AW30" s="89"/>
      <c r="AX30" s="97"/>
      <c r="AY30" s="89"/>
      <c r="AZ30" s="2"/>
    </row>
    <row r="31" spans="1:60" customFormat="1" ht="15.6" x14ac:dyDescent="0.3">
      <c r="A31" s="31"/>
      <c r="B31" s="93"/>
      <c r="C31" s="89"/>
      <c r="D31" s="89"/>
      <c r="E31" s="89"/>
      <c r="F31" s="89"/>
      <c r="G31" s="89"/>
      <c r="H31" s="89"/>
      <c r="I31" s="89"/>
      <c r="J31" s="89"/>
      <c r="K31" s="7"/>
      <c r="L31" s="7"/>
      <c r="M31" s="7"/>
      <c r="N31" s="7"/>
      <c r="O31" s="98"/>
      <c r="P31" s="89"/>
      <c r="Q31" s="89"/>
      <c r="R31" s="89"/>
      <c r="S31" s="7"/>
      <c r="T31" s="7"/>
      <c r="U31" s="7"/>
      <c r="V31" s="7"/>
      <c r="W31" s="7"/>
      <c r="X31" s="8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93"/>
      <c r="AJ31" s="89"/>
      <c r="AK31" s="7"/>
      <c r="AL31" s="2"/>
      <c r="AM31" s="2"/>
      <c r="AN31" s="41"/>
      <c r="AO31" s="99" t="s">
        <v>88</v>
      </c>
      <c r="AP31" s="7"/>
      <c r="AQ31" s="89" t="s">
        <v>104</v>
      </c>
      <c r="AR31" s="89"/>
      <c r="AS31" s="89"/>
      <c r="AT31" s="2"/>
      <c r="AU31" s="2"/>
      <c r="AV31" s="2"/>
      <c r="AW31" s="2"/>
      <c r="AX31" s="2"/>
      <c r="AY31" s="2"/>
      <c r="AZ31" s="2"/>
    </row>
    <row r="32" spans="1:60" ht="15.6" x14ac:dyDescent="0.3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</sheetData>
  <mergeCells count="35">
    <mergeCell ref="AT14:AV14"/>
    <mergeCell ref="BF14:BF16"/>
    <mergeCell ref="BG14:BG16"/>
    <mergeCell ref="AX14:BA14"/>
    <mergeCell ref="BC14:BC16"/>
    <mergeCell ref="BD14:BD16"/>
    <mergeCell ref="BE14:BE16"/>
    <mergeCell ref="BB14:BB16"/>
    <mergeCell ref="AG14:AI14"/>
    <mergeCell ref="AJ14:AJ15"/>
    <mergeCell ref="AK14:AN14"/>
    <mergeCell ref="AO14:AR14"/>
    <mergeCell ref="AS14:AS15"/>
    <mergeCell ref="P11:AX11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AW14:AW15"/>
    <mergeCell ref="W14:W15"/>
    <mergeCell ref="X14:Z14"/>
    <mergeCell ref="AA14:AA15"/>
    <mergeCell ref="AB14:AE14"/>
    <mergeCell ref="AF14:AF15"/>
    <mergeCell ref="Y10:AX10"/>
    <mergeCell ref="A1:BF1"/>
    <mergeCell ref="R2:AQ2"/>
    <mergeCell ref="A3:J3"/>
    <mergeCell ref="R6:AQ6"/>
    <mergeCell ref="O9:BA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"/>
  <sheetViews>
    <sheetView tabSelected="1" view="pageLayout" zoomScaleNormal="100" workbookViewId="0">
      <selection activeCell="K5" sqref="K5"/>
    </sheetView>
  </sheetViews>
  <sheetFormatPr defaultColWidth="5.5546875" defaultRowHeight="14.4" x14ac:dyDescent="0.3"/>
  <cols>
    <col min="1" max="1" width="7.6640625" style="41" customWidth="1"/>
    <col min="2" max="14" width="2" style="41" customWidth="1"/>
    <col min="15" max="15" width="2.5546875" style="41" customWidth="1"/>
    <col min="16" max="16" width="2.109375" style="41" customWidth="1"/>
    <col min="17" max="17" width="2.6640625" style="41" customWidth="1"/>
    <col min="18" max="36" width="2" style="41" customWidth="1"/>
    <col min="37" max="37" width="2.44140625" style="41" customWidth="1"/>
    <col min="38" max="39" width="2.5546875" style="41" customWidth="1"/>
    <col min="40" max="52" width="2" style="41" customWidth="1"/>
    <col min="53" max="53" width="2.109375" style="41" customWidth="1"/>
    <col min="54" max="54" width="3.6640625" style="41" customWidth="1"/>
    <col min="55" max="55" width="4.6640625" style="41" customWidth="1"/>
    <col min="56" max="56" width="4.109375" style="41" customWidth="1"/>
    <col min="57" max="57" width="2.88671875" style="41" customWidth="1"/>
    <col min="58" max="58" width="6.33203125" style="41" customWidth="1"/>
    <col min="59" max="16384" width="5.5546875" style="41"/>
  </cols>
  <sheetData>
    <row r="1" spans="1:66" s="66" customFormat="1" ht="15" customHeight="1" x14ac:dyDescent="0.3">
      <c r="A1" s="221" t="s">
        <v>278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65"/>
    </row>
    <row r="2" spans="1:66" ht="15.6" x14ac:dyDescent="0.3">
      <c r="R2" s="227" t="s">
        <v>13</v>
      </c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</row>
    <row r="3" spans="1:66" s="55" customFormat="1" ht="15.6" x14ac:dyDescent="0.3">
      <c r="A3" s="228" t="s">
        <v>122</v>
      </c>
      <c r="B3" s="228"/>
      <c r="C3" s="228"/>
      <c r="D3" s="228"/>
      <c r="E3" s="228"/>
      <c r="F3" s="228"/>
      <c r="G3" s="228"/>
      <c r="H3" s="228"/>
      <c r="I3" s="228"/>
      <c r="J3" s="228"/>
      <c r="K3" s="54"/>
      <c r="L3" s="54"/>
      <c r="M3" s="54"/>
      <c r="N3" s="54"/>
      <c r="O3" s="54"/>
      <c r="P3" s="54"/>
      <c r="Q3" s="54"/>
      <c r="R3" s="54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8" t="s">
        <v>118</v>
      </c>
      <c r="BA3" s="78"/>
      <c r="BB3" s="78"/>
      <c r="BC3" s="79"/>
      <c r="BD3" s="79"/>
      <c r="BE3" s="78"/>
    </row>
    <row r="4" spans="1:66" s="56" customFormat="1" ht="15.6" x14ac:dyDescent="0.3">
      <c r="A4" s="100" t="s">
        <v>115</v>
      </c>
      <c r="B4" s="100"/>
      <c r="C4" s="100"/>
      <c r="D4" s="101"/>
      <c r="E4" s="101"/>
      <c r="F4" s="101"/>
      <c r="G4" s="101"/>
      <c r="H4" s="101"/>
      <c r="I4" s="88" t="s">
        <v>119</v>
      </c>
      <c r="J4" s="102"/>
      <c r="K4" s="103"/>
      <c r="L4" s="103"/>
      <c r="M4" s="103"/>
      <c r="N4" s="100" t="s">
        <v>120</v>
      </c>
      <c r="O4" s="100"/>
      <c r="P4" s="100"/>
      <c r="Q4" s="100"/>
      <c r="R4" s="89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0"/>
      <c r="AS4" s="80"/>
      <c r="AT4" s="80"/>
      <c r="AU4" s="80"/>
      <c r="AV4" s="80"/>
      <c r="AW4" s="80"/>
      <c r="AX4" s="80"/>
      <c r="AY4" s="80"/>
      <c r="AZ4" s="78" t="s">
        <v>107</v>
      </c>
      <c r="BA4" s="78"/>
      <c r="BB4" s="78"/>
      <c r="BC4" s="78"/>
      <c r="BD4" s="78"/>
      <c r="BE4" s="78"/>
      <c r="BG4" s="41"/>
    </row>
    <row r="5" spans="1:66" s="56" customFormat="1" ht="15.6" x14ac:dyDescent="0.3">
      <c r="A5" s="90" t="s">
        <v>108</v>
      </c>
      <c r="B5" s="90"/>
      <c r="C5" s="90"/>
      <c r="D5" s="90"/>
      <c r="E5" s="90"/>
      <c r="F5" s="90"/>
      <c r="G5" s="90"/>
      <c r="H5" s="90"/>
      <c r="I5" s="90"/>
      <c r="J5" s="90"/>
      <c r="K5" s="89" t="s">
        <v>280</v>
      </c>
      <c r="L5" s="7"/>
      <c r="M5" s="7"/>
      <c r="N5" s="87"/>
      <c r="O5" s="87"/>
      <c r="P5" s="87"/>
      <c r="Q5" s="87"/>
      <c r="R5" s="87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2"/>
      <c r="AY5" s="82"/>
      <c r="AZ5" s="83" t="s">
        <v>116</v>
      </c>
      <c r="BA5" s="84"/>
      <c r="BB5" s="84"/>
      <c r="BC5" s="84"/>
      <c r="BD5" s="84"/>
      <c r="BE5" s="84"/>
      <c r="BF5" s="58"/>
      <c r="BG5" s="41"/>
    </row>
    <row r="6" spans="1:66" ht="20.399999999999999" x14ac:dyDescent="0.3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7"/>
      <c r="Q6" s="77"/>
      <c r="R6" s="229" t="s">
        <v>109</v>
      </c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78"/>
      <c r="AS6" s="78"/>
      <c r="AT6" s="78"/>
      <c r="AU6" s="78"/>
      <c r="AV6" s="78"/>
      <c r="AW6" s="78"/>
      <c r="AX6" s="84"/>
      <c r="AY6" s="84"/>
      <c r="AZ6" s="84"/>
      <c r="BA6" s="84"/>
      <c r="BB6" s="84"/>
      <c r="BC6" s="84"/>
      <c r="BD6" s="84"/>
      <c r="BE6" s="84"/>
      <c r="BF6" s="3"/>
    </row>
    <row r="7" spans="1:66" ht="15" x14ac:dyDescent="0.25">
      <c r="A7" s="8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7"/>
      <c r="Q7" s="77"/>
      <c r="R7" s="77"/>
      <c r="S7" s="77"/>
      <c r="T7" s="86"/>
      <c r="U7" s="86"/>
      <c r="V7" s="82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77"/>
      <c r="AO7" s="77"/>
      <c r="AP7" s="78"/>
      <c r="AQ7" s="78"/>
      <c r="AR7" s="78"/>
      <c r="AS7" s="78"/>
      <c r="AT7" s="78"/>
      <c r="AU7" s="78"/>
      <c r="AV7" s="78"/>
      <c r="AW7" s="78"/>
      <c r="AX7" s="84"/>
      <c r="AY7" s="84"/>
      <c r="AZ7" s="84"/>
      <c r="BA7" s="84"/>
      <c r="BB7" s="84"/>
      <c r="BC7" s="84"/>
      <c r="BD7" s="84"/>
      <c r="BE7" s="84"/>
      <c r="BF7" s="3"/>
    </row>
    <row r="8" spans="1:66" ht="12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</row>
    <row r="9" spans="1:66" ht="30.75" customHeight="1" x14ac:dyDescent="0.3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230" t="s">
        <v>275</v>
      </c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78"/>
      <c r="BC9" s="78"/>
      <c r="BD9" s="78"/>
      <c r="BE9" s="78"/>
    </row>
    <row r="10" spans="1:66" ht="15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7"/>
      <c r="Q10" s="77"/>
      <c r="R10" s="77"/>
      <c r="S10" s="84"/>
      <c r="T10" s="84"/>
      <c r="U10" s="84"/>
      <c r="V10" s="84"/>
      <c r="W10" s="84"/>
      <c r="X10" s="48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78"/>
      <c r="AZ10" s="78"/>
      <c r="BA10" s="78"/>
      <c r="BB10" s="78"/>
      <c r="BC10" s="78"/>
      <c r="BD10" s="78"/>
      <c r="BE10" s="78"/>
    </row>
    <row r="11" spans="1:66" ht="12.75" customHeight="1" x14ac:dyDescent="0.25"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</row>
    <row r="12" spans="1:66" s="59" customFormat="1" ht="13.2" x14ac:dyDescent="0.25">
      <c r="A12" s="59" t="s">
        <v>110</v>
      </c>
      <c r="BB12" s="59" t="s">
        <v>111</v>
      </c>
    </row>
    <row r="13" spans="1:66" ht="12" customHeight="1" x14ac:dyDescent="0.25">
      <c r="H13" s="45"/>
      <c r="I13" s="45"/>
      <c r="O13" s="57"/>
      <c r="AX13" s="41" t="s">
        <v>9</v>
      </c>
    </row>
    <row r="14" spans="1:66" s="68" customFormat="1" ht="20.25" customHeight="1" x14ac:dyDescent="0.25">
      <c r="A14" s="232" t="s">
        <v>140</v>
      </c>
      <c r="B14" s="234" t="s">
        <v>128</v>
      </c>
      <c r="C14" s="235"/>
      <c r="D14" s="235"/>
      <c r="E14" s="236"/>
      <c r="F14" s="237" t="s">
        <v>141</v>
      </c>
      <c r="G14" s="234" t="s">
        <v>129</v>
      </c>
      <c r="H14" s="235"/>
      <c r="I14" s="236"/>
      <c r="J14" s="237" t="s">
        <v>142</v>
      </c>
      <c r="K14" s="234" t="s">
        <v>130</v>
      </c>
      <c r="L14" s="235"/>
      <c r="M14" s="235"/>
      <c r="N14" s="236"/>
      <c r="O14" s="234" t="s">
        <v>131</v>
      </c>
      <c r="P14" s="235"/>
      <c r="Q14" s="235"/>
      <c r="R14" s="236"/>
      <c r="S14" s="237" t="s">
        <v>143</v>
      </c>
      <c r="T14" s="234" t="s">
        <v>132</v>
      </c>
      <c r="U14" s="235"/>
      <c r="V14" s="236"/>
      <c r="W14" s="241" t="s">
        <v>144</v>
      </c>
      <c r="X14" s="242" t="s">
        <v>133</v>
      </c>
      <c r="Y14" s="242"/>
      <c r="Z14" s="242"/>
      <c r="AA14" s="241" t="s">
        <v>145</v>
      </c>
      <c r="AB14" s="234" t="s">
        <v>134</v>
      </c>
      <c r="AC14" s="235"/>
      <c r="AD14" s="235"/>
      <c r="AE14" s="236"/>
      <c r="AF14" s="241" t="s">
        <v>146</v>
      </c>
      <c r="AG14" s="243" t="s">
        <v>135</v>
      </c>
      <c r="AH14" s="244"/>
      <c r="AI14" s="245"/>
      <c r="AJ14" s="246" t="s">
        <v>147</v>
      </c>
      <c r="AK14" s="243" t="s">
        <v>136</v>
      </c>
      <c r="AL14" s="244"/>
      <c r="AM14" s="244"/>
      <c r="AN14" s="245"/>
      <c r="AO14" s="243" t="s">
        <v>137</v>
      </c>
      <c r="AP14" s="244"/>
      <c r="AQ14" s="244"/>
      <c r="AR14" s="245"/>
      <c r="AS14" s="239" t="s">
        <v>148</v>
      </c>
      <c r="AT14" s="243" t="s">
        <v>138</v>
      </c>
      <c r="AU14" s="244"/>
      <c r="AV14" s="245"/>
      <c r="AW14" s="239" t="s">
        <v>149</v>
      </c>
      <c r="AX14" s="253" t="s">
        <v>139</v>
      </c>
      <c r="AY14" s="253"/>
      <c r="AZ14" s="253"/>
      <c r="BA14" s="253"/>
      <c r="BB14" s="254" t="s">
        <v>261</v>
      </c>
      <c r="BC14" s="250" t="s">
        <v>117</v>
      </c>
      <c r="BD14" s="250" t="s">
        <v>11</v>
      </c>
      <c r="BE14" s="247" t="s">
        <v>10</v>
      </c>
      <c r="BF14" s="247" t="s">
        <v>113</v>
      </c>
      <c r="BG14" s="250" t="s">
        <v>114</v>
      </c>
    </row>
    <row r="15" spans="1:66" s="67" customFormat="1" ht="50.25" customHeight="1" x14ac:dyDescent="0.25">
      <c r="A15" s="233"/>
      <c r="B15" s="109" t="s">
        <v>150</v>
      </c>
      <c r="C15" s="109" t="s">
        <v>151</v>
      </c>
      <c r="D15" s="109" t="s">
        <v>152</v>
      </c>
      <c r="E15" s="109" t="s">
        <v>153</v>
      </c>
      <c r="F15" s="238"/>
      <c r="G15" s="109" t="s">
        <v>154</v>
      </c>
      <c r="H15" s="109" t="s">
        <v>155</v>
      </c>
      <c r="I15" s="109" t="s">
        <v>156</v>
      </c>
      <c r="J15" s="238"/>
      <c r="K15" s="109" t="s">
        <v>157</v>
      </c>
      <c r="L15" s="109" t="s">
        <v>158</v>
      </c>
      <c r="M15" s="109" t="s">
        <v>159</v>
      </c>
      <c r="N15" s="109" t="s">
        <v>160</v>
      </c>
      <c r="O15" s="109" t="s">
        <v>150</v>
      </c>
      <c r="P15" s="109" t="s">
        <v>151</v>
      </c>
      <c r="Q15" s="109" t="s">
        <v>152</v>
      </c>
      <c r="R15" s="109" t="s">
        <v>153</v>
      </c>
      <c r="S15" s="238"/>
      <c r="T15" s="109" t="s">
        <v>161</v>
      </c>
      <c r="U15" s="109" t="s">
        <v>162</v>
      </c>
      <c r="V15" s="109" t="s">
        <v>163</v>
      </c>
      <c r="W15" s="237"/>
      <c r="X15" s="109" t="s">
        <v>164</v>
      </c>
      <c r="Y15" s="109" t="s">
        <v>165</v>
      </c>
      <c r="Z15" s="109" t="s">
        <v>166</v>
      </c>
      <c r="AA15" s="237"/>
      <c r="AB15" s="109" t="s">
        <v>164</v>
      </c>
      <c r="AC15" s="109" t="s">
        <v>165</v>
      </c>
      <c r="AD15" s="109" t="s">
        <v>166</v>
      </c>
      <c r="AE15" s="109" t="s">
        <v>167</v>
      </c>
      <c r="AF15" s="237"/>
      <c r="AG15" s="109" t="s">
        <v>154</v>
      </c>
      <c r="AH15" s="109" t="s">
        <v>155</v>
      </c>
      <c r="AI15" s="109" t="s">
        <v>156</v>
      </c>
      <c r="AJ15" s="239"/>
      <c r="AK15" s="109" t="s">
        <v>168</v>
      </c>
      <c r="AL15" s="109" t="s">
        <v>169</v>
      </c>
      <c r="AM15" s="109" t="s">
        <v>170</v>
      </c>
      <c r="AN15" s="109" t="s">
        <v>171</v>
      </c>
      <c r="AO15" s="109" t="s">
        <v>150</v>
      </c>
      <c r="AP15" s="109" t="s">
        <v>151</v>
      </c>
      <c r="AQ15" s="109" t="s">
        <v>152</v>
      </c>
      <c r="AR15" s="109" t="s">
        <v>153</v>
      </c>
      <c r="AS15" s="240"/>
      <c r="AT15" s="109" t="s">
        <v>154</v>
      </c>
      <c r="AU15" s="109" t="s">
        <v>155</v>
      </c>
      <c r="AV15" s="109" t="s">
        <v>156</v>
      </c>
      <c r="AW15" s="240"/>
      <c r="AX15" s="109" t="s">
        <v>157</v>
      </c>
      <c r="AY15" s="109" t="s">
        <v>158</v>
      </c>
      <c r="AZ15" s="109" t="s">
        <v>159</v>
      </c>
      <c r="BA15" s="109" t="s">
        <v>160</v>
      </c>
      <c r="BB15" s="255"/>
      <c r="BC15" s="251"/>
      <c r="BD15" s="251"/>
      <c r="BE15" s="248"/>
      <c r="BF15" s="248"/>
      <c r="BG15" s="251"/>
      <c r="BJ15" s="68"/>
      <c r="BK15" s="68"/>
      <c r="BL15" s="68"/>
      <c r="BM15" s="68"/>
      <c r="BN15" s="68"/>
    </row>
    <row r="16" spans="1:66" s="67" customFormat="1" ht="16.5" customHeight="1" x14ac:dyDescent="0.25">
      <c r="A16" s="104" t="s">
        <v>65</v>
      </c>
      <c r="B16" s="105"/>
      <c r="C16" s="105">
        <f t="shared" ref="C16:S16" si="0">B16+1</f>
        <v>1</v>
      </c>
      <c r="D16" s="105">
        <f t="shared" si="0"/>
        <v>2</v>
      </c>
      <c r="E16" s="105">
        <f t="shared" si="0"/>
        <v>3</v>
      </c>
      <c r="F16" s="105">
        <f t="shared" si="0"/>
        <v>4</v>
      </c>
      <c r="G16" s="105">
        <f t="shared" si="0"/>
        <v>5</v>
      </c>
      <c r="H16" s="105">
        <f t="shared" si="0"/>
        <v>6</v>
      </c>
      <c r="I16" s="105">
        <f t="shared" si="0"/>
        <v>7</v>
      </c>
      <c r="J16" s="105">
        <f t="shared" si="0"/>
        <v>8</v>
      </c>
      <c r="K16" s="105">
        <f t="shared" si="0"/>
        <v>9</v>
      </c>
      <c r="L16" s="105">
        <f t="shared" si="0"/>
        <v>10</v>
      </c>
      <c r="M16" s="105">
        <f t="shared" si="0"/>
        <v>11</v>
      </c>
      <c r="N16" s="105">
        <f t="shared" si="0"/>
        <v>12</v>
      </c>
      <c r="O16" s="105">
        <f t="shared" si="0"/>
        <v>13</v>
      </c>
      <c r="P16" s="105">
        <f t="shared" si="0"/>
        <v>14</v>
      </c>
      <c r="Q16" s="105">
        <f t="shared" si="0"/>
        <v>15</v>
      </c>
      <c r="R16" s="105">
        <f t="shared" si="0"/>
        <v>16</v>
      </c>
      <c r="S16" s="105">
        <f t="shared" si="0"/>
        <v>17</v>
      </c>
      <c r="T16" s="105">
        <v>19</v>
      </c>
      <c r="U16" s="105">
        <v>20</v>
      </c>
      <c r="V16" s="105">
        <v>21</v>
      </c>
      <c r="W16" s="105">
        <v>22</v>
      </c>
      <c r="X16" s="105">
        <v>23</v>
      </c>
      <c r="Y16" s="105">
        <v>24</v>
      </c>
      <c r="Z16" s="105">
        <v>25</v>
      </c>
      <c r="AA16" s="105">
        <v>26</v>
      </c>
      <c r="AB16" s="105">
        <v>27</v>
      </c>
      <c r="AC16" s="105">
        <v>28</v>
      </c>
      <c r="AD16" s="105">
        <v>29</v>
      </c>
      <c r="AE16" s="105">
        <f>AD16+1</f>
        <v>30</v>
      </c>
      <c r="AF16" s="105">
        <v>31</v>
      </c>
      <c r="AG16" s="106">
        <v>32</v>
      </c>
      <c r="AH16" s="106">
        <v>33</v>
      </c>
      <c r="AI16" s="106">
        <v>34</v>
      </c>
      <c r="AJ16" s="107">
        <v>35</v>
      </c>
      <c r="AK16" s="107">
        <v>36</v>
      </c>
      <c r="AL16" s="107">
        <v>37</v>
      </c>
      <c r="AM16" s="107">
        <v>38</v>
      </c>
      <c r="AN16" s="107">
        <v>39</v>
      </c>
      <c r="AO16" s="107">
        <v>40</v>
      </c>
      <c r="AP16" s="107">
        <v>41</v>
      </c>
      <c r="AQ16" s="107">
        <v>42</v>
      </c>
      <c r="AR16" s="107">
        <v>43</v>
      </c>
      <c r="AS16" s="107">
        <v>44</v>
      </c>
      <c r="AT16" s="107">
        <v>45</v>
      </c>
      <c r="AU16" s="107">
        <v>46</v>
      </c>
      <c r="AV16" s="107">
        <v>47</v>
      </c>
      <c r="AW16" s="107">
        <v>48</v>
      </c>
      <c r="AX16" s="107">
        <v>49</v>
      </c>
      <c r="AY16" s="107">
        <v>50</v>
      </c>
      <c r="AZ16" s="107">
        <v>51</v>
      </c>
      <c r="BA16" s="107">
        <v>52</v>
      </c>
      <c r="BB16" s="256"/>
      <c r="BC16" s="252"/>
      <c r="BD16" s="252"/>
      <c r="BE16" s="249"/>
      <c r="BF16" s="249"/>
      <c r="BG16" s="252"/>
    </row>
    <row r="17" spans="1:59" customFormat="1" x14ac:dyDescent="0.3">
      <c r="A17" s="70" t="s">
        <v>123</v>
      </c>
      <c r="B17" s="71"/>
      <c r="C17" s="71"/>
      <c r="D17" s="71"/>
      <c r="E17" s="71"/>
      <c r="F17" s="71"/>
      <c r="G17" s="71"/>
      <c r="H17" s="71"/>
      <c r="I17" s="23"/>
      <c r="J17" s="23"/>
      <c r="K17" s="128" t="s">
        <v>241</v>
      </c>
      <c r="L17" s="25"/>
      <c r="M17" s="25"/>
      <c r="N17" s="25"/>
      <c r="O17" s="25"/>
      <c r="P17" s="25"/>
      <c r="Q17" s="25"/>
      <c r="R17" s="23"/>
      <c r="S17" s="61"/>
      <c r="T17" s="128" t="s">
        <v>241</v>
      </c>
      <c r="U17" s="128" t="s">
        <v>241</v>
      </c>
      <c r="V17" s="25"/>
      <c r="W17" s="72"/>
      <c r="X17" s="72"/>
      <c r="Y17" s="72"/>
      <c r="Z17" s="71"/>
      <c r="AA17" s="71"/>
      <c r="AB17" s="71"/>
      <c r="AC17" s="71"/>
      <c r="AD17" s="23"/>
      <c r="AE17" s="23"/>
      <c r="AF17" s="128" t="s">
        <v>241</v>
      </c>
      <c r="AG17" s="25"/>
      <c r="AH17" s="25"/>
      <c r="AI17" s="25"/>
      <c r="AJ17" s="23"/>
      <c r="AK17" s="71"/>
      <c r="AL17" s="71"/>
      <c r="AM17" s="73" t="s">
        <v>88</v>
      </c>
      <c r="AN17" s="130" t="s">
        <v>243</v>
      </c>
      <c r="AO17" s="128" t="s">
        <v>241</v>
      </c>
      <c r="AP17" s="128" t="s">
        <v>241</v>
      </c>
      <c r="AQ17" s="128" t="s">
        <v>241</v>
      </c>
      <c r="AR17" s="128" t="s">
        <v>241</v>
      </c>
      <c r="AS17" s="128" t="s">
        <v>241</v>
      </c>
      <c r="AT17" s="128" t="s">
        <v>241</v>
      </c>
      <c r="AU17" s="128" t="s">
        <v>241</v>
      </c>
      <c r="AV17" s="128" t="s">
        <v>241</v>
      </c>
      <c r="AW17" s="128" t="s">
        <v>241</v>
      </c>
      <c r="AX17" s="128" t="s">
        <v>241</v>
      </c>
      <c r="AY17" s="128" t="s">
        <v>241</v>
      </c>
      <c r="AZ17" s="128" t="s">
        <v>241</v>
      </c>
      <c r="BA17" s="128" t="s">
        <v>241</v>
      </c>
      <c r="BB17" s="60">
        <v>33</v>
      </c>
      <c r="BC17" s="60">
        <v>1</v>
      </c>
      <c r="BD17" s="60">
        <v>1</v>
      </c>
      <c r="BE17" s="60"/>
      <c r="BF17" s="60">
        <v>17</v>
      </c>
      <c r="BG17" s="62">
        <f t="shared" ref="BG17:BG22" si="1">BB17+BC17+BD17+BE17+BF17</f>
        <v>52</v>
      </c>
    </row>
    <row r="18" spans="1:59" customFormat="1" x14ac:dyDescent="0.3">
      <c r="A18" s="74" t="s">
        <v>124</v>
      </c>
      <c r="B18" s="71"/>
      <c r="C18" s="71"/>
      <c r="D18" s="71"/>
      <c r="E18" s="71"/>
      <c r="F18" s="71"/>
      <c r="G18" s="71"/>
      <c r="H18" s="71"/>
      <c r="I18" s="23"/>
      <c r="J18" s="23"/>
      <c r="K18" s="128" t="s">
        <v>241</v>
      </c>
      <c r="L18" s="25"/>
      <c r="M18" s="25"/>
      <c r="N18" s="25"/>
      <c r="O18" s="25"/>
      <c r="P18" s="25"/>
      <c r="Q18" s="25"/>
      <c r="R18" s="23"/>
      <c r="S18" s="61"/>
      <c r="T18" s="128" t="s">
        <v>241</v>
      </c>
      <c r="U18" s="128" t="s">
        <v>241</v>
      </c>
      <c r="V18" s="25"/>
      <c r="W18" s="72"/>
      <c r="X18" s="72"/>
      <c r="Y18" s="72"/>
      <c r="Z18" s="71"/>
      <c r="AA18" s="71"/>
      <c r="AB18" s="71"/>
      <c r="AC18" s="71"/>
      <c r="AD18" s="23"/>
      <c r="AE18" s="23"/>
      <c r="AF18" s="128" t="s">
        <v>241</v>
      </c>
      <c r="AG18" s="25"/>
      <c r="AH18" s="25"/>
      <c r="AI18" s="25"/>
      <c r="AJ18" s="23"/>
      <c r="AK18" s="71"/>
      <c r="AL18" s="71"/>
      <c r="AM18" s="73" t="s">
        <v>88</v>
      </c>
      <c r="AN18" s="130" t="s">
        <v>243</v>
      </c>
      <c r="AO18" s="128" t="s">
        <v>241</v>
      </c>
      <c r="AP18" s="128" t="s">
        <v>241</v>
      </c>
      <c r="AQ18" s="128" t="s">
        <v>241</v>
      </c>
      <c r="AR18" s="128" t="s">
        <v>241</v>
      </c>
      <c r="AS18" s="128" t="s">
        <v>241</v>
      </c>
      <c r="AT18" s="128" t="s">
        <v>241</v>
      </c>
      <c r="AU18" s="128" t="s">
        <v>241</v>
      </c>
      <c r="AV18" s="128" t="s">
        <v>241</v>
      </c>
      <c r="AW18" s="128" t="s">
        <v>241</v>
      </c>
      <c r="AX18" s="128" t="s">
        <v>241</v>
      </c>
      <c r="AY18" s="128" t="s">
        <v>241</v>
      </c>
      <c r="AZ18" s="128" t="s">
        <v>241</v>
      </c>
      <c r="BA18" s="128" t="s">
        <v>241</v>
      </c>
      <c r="BB18" s="60">
        <v>33</v>
      </c>
      <c r="BC18" s="60">
        <v>1</v>
      </c>
      <c r="BD18" s="60">
        <v>1</v>
      </c>
      <c r="BE18" s="60"/>
      <c r="BF18" s="60">
        <v>17</v>
      </c>
      <c r="BG18" s="62">
        <f t="shared" si="1"/>
        <v>52</v>
      </c>
    </row>
    <row r="19" spans="1:59" customFormat="1" x14ac:dyDescent="0.3">
      <c r="A19" s="74" t="s">
        <v>125</v>
      </c>
      <c r="B19" s="71"/>
      <c r="C19" s="71"/>
      <c r="D19" s="71"/>
      <c r="E19" s="71"/>
      <c r="F19" s="71"/>
      <c r="G19" s="71"/>
      <c r="H19" s="71"/>
      <c r="I19" s="23"/>
      <c r="J19" s="23"/>
      <c r="K19" s="128" t="s">
        <v>241</v>
      </c>
      <c r="L19" s="25"/>
      <c r="M19" s="25"/>
      <c r="N19" s="25"/>
      <c r="O19" s="25"/>
      <c r="P19" s="25"/>
      <c r="Q19" s="25"/>
      <c r="R19" s="23"/>
      <c r="S19" s="61"/>
      <c r="T19" s="128" t="s">
        <v>241</v>
      </c>
      <c r="U19" s="128" t="s">
        <v>241</v>
      </c>
      <c r="V19" s="25"/>
      <c r="W19" s="72"/>
      <c r="X19" s="72"/>
      <c r="Y19" s="72"/>
      <c r="Z19" s="71"/>
      <c r="AA19" s="71"/>
      <c r="AB19" s="71"/>
      <c r="AC19" s="71"/>
      <c r="AD19" s="23"/>
      <c r="AE19" s="23"/>
      <c r="AF19" s="128" t="s">
        <v>241</v>
      </c>
      <c r="AG19" s="25"/>
      <c r="AH19" s="25"/>
      <c r="AI19" s="25"/>
      <c r="AJ19" s="23"/>
      <c r="AK19" s="71"/>
      <c r="AL19" s="71"/>
      <c r="AM19" s="73" t="s">
        <v>88</v>
      </c>
      <c r="AN19" s="130" t="s">
        <v>243</v>
      </c>
      <c r="AO19" s="128" t="s">
        <v>241</v>
      </c>
      <c r="AP19" s="128" t="s">
        <v>241</v>
      </c>
      <c r="AQ19" s="128" t="s">
        <v>241</v>
      </c>
      <c r="AR19" s="128" t="s">
        <v>241</v>
      </c>
      <c r="AS19" s="128" t="s">
        <v>241</v>
      </c>
      <c r="AT19" s="128" t="s">
        <v>241</v>
      </c>
      <c r="AU19" s="128" t="s">
        <v>241</v>
      </c>
      <c r="AV19" s="128" t="s">
        <v>241</v>
      </c>
      <c r="AW19" s="128" t="s">
        <v>241</v>
      </c>
      <c r="AX19" s="128" t="s">
        <v>241</v>
      </c>
      <c r="AY19" s="128" t="s">
        <v>241</v>
      </c>
      <c r="AZ19" s="128" t="s">
        <v>241</v>
      </c>
      <c r="BA19" s="128" t="s">
        <v>241</v>
      </c>
      <c r="BB19" s="60">
        <v>33</v>
      </c>
      <c r="BC19" s="60">
        <v>1</v>
      </c>
      <c r="BD19" s="60">
        <v>1</v>
      </c>
      <c r="BE19" s="60"/>
      <c r="BF19" s="60">
        <v>17</v>
      </c>
      <c r="BG19" s="62">
        <f t="shared" si="1"/>
        <v>52</v>
      </c>
    </row>
    <row r="20" spans="1:59" customFormat="1" x14ac:dyDescent="0.3">
      <c r="A20" s="74" t="s">
        <v>126</v>
      </c>
      <c r="B20" s="71"/>
      <c r="C20" s="71"/>
      <c r="D20" s="71"/>
      <c r="E20" s="71"/>
      <c r="F20" s="71"/>
      <c r="G20" s="71"/>
      <c r="H20" s="71"/>
      <c r="I20" s="23"/>
      <c r="J20" s="23"/>
      <c r="K20" s="128" t="s">
        <v>241</v>
      </c>
      <c r="L20" s="25"/>
      <c r="M20" s="25"/>
      <c r="N20" s="25"/>
      <c r="O20" s="25"/>
      <c r="P20" s="25"/>
      <c r="Q20" s="25"/>
      <c r="R20" s="23"/>
      <c r="S20" s="61"/>
      <c r="T20" s="128" t="s">
        <v>241</v>
      </c>
      <c r="U20" s="128" t="s">
        <v>241</v>
      </c>
      <c r="V20" s="25"/>
      <c r="W20" s="72"/>
      <c r="X20" s="72"/>
      <c r="Y20" s="72"/>
      <c r="Z20" s="71"/>
      <c r="AA20" s="71"/>
      <c r="AB20" s="71"/>
      <c r="AC20" s="71"/>
      <c r="AD20" s="23"/>
      <c r="AE20" s="23"/>
      <c r="AF20" s="128" t="s">
        <v>241</v>
      </c>
      <c r="AG20" s="25"/>
      <c r="AH20" s="25"/>
      <c r="AI20" s="25"/>
      <c r="AJ20" s="23"/>
      <c r="AK20" s="71"/>
      <c r="AL20" s="71"/>
      <c r="AM20" s="73" t="s">
        <v>88</v>
      </c>
      <c r="AN20" s="130" t="s">
        <v>243</v>
      </c>
      <c r="AO20" s="128" t="s">
        <v>241</v>
      </c>
      <c r="AP20" s="128" t="s">
        <v>241</v>
      </c>
      <c r="AQ20" s="128" t="s">
        <v>241</v>
      </c>
      <c r="AR20" s="128" t="s">
        <v>241</v>
      </c>
      <c r="AS20" s="128" t="s">
        <v>241</v>
      </c>
      <c r="AT20" s="128" t="s">
        <v>241</v>
      </c>
      <c r="AU20" s="128" t="s">
        <v>241</v>
      </c>
      <c r="AV20" s="128" t="s">
        <v>241</v>
      </c>
      <c r="AW20" s="128" t="s">
        <v>241</v>
      </c>
      <c r="AX20" s="128" t="s">
        <v>241</v>
      </c>
      <c r="AY20" s="128" t="s">
        <v>241</v>
      </c>
      <c r="AZ20" s="128" t="s">
        <v>241</v>
      </c>
      <c r="BA20" s="128" t="s">
        <v>241</v>
      </c>
      <c r="BB20" s="63">
        <v>33</v>
      </c>
      <c r="BC20" s="63">
        <v>1</v>
      </c>
      <c r="BD20" s="63">
        <v>1</v>
      </c>
      <c r="BE20" s="63"/>
      <c r="BF20" s="60">
        <v>17</v>
      </c>
      <c r="BG20" s="62">
        <f t="shared" si="1"/>
        <v>52</v>
      </c>
    </row>
    <row r="21" spans="1:59" customFormat="1" x14ac:dyDescent="0.3">
      <c r="A21" s="74" t="s">
        <v>127</v>
      </c>
      <c r="B21" s="71"/>
      <c r="C21" s="71"/>
      <c r="D21" s="71"/>
      <c r="E21" s="71"/>
      <c r="F21" s="71"/>
      <c r="G21" s="71"/>
      <c r="H21" s="71"/>
      <c r="I21" s="23"/>
      <c r="J21" s="23"/>
      <c r="K21" s="128" t="s">
        <v>241</v>
      </c>
      <c r="L21" s="25"/>
      <c r="M21" s="25"/>
      <c r="N21" s="25"/>
      <c r="O21" s="25"/>
      <c r="P21" s="25"/>
      <c r="Q21" s="25"/>
      <c r="R21" s="23"/>
      <c r="S21" s="61"/>
      <c r="T21" s="128" t="s">
        <v>241</v>
      </c>
      <c r="U21" s="128" t="s">
        <v>241</v>
      </c>
      <c r="V21" s="25"/>
      <c r="W21" s="72"/>
      <c r="X21" s="72"/>
      <c r="Y21" s="72"/>
      <c r="Z21" s="71"/>
      <c r="AA21" s="75"/>
      <c r="AB21" s="75"/>
      <c r="AC21" s="75"/>
      <c r="AD21" s="23"/>
      <c r="AE21" s="23"/>
      <c r="AF21" s="128" t="s">
        <v>241</v>
      </c>
      <c r="AG21" s="75"/>
      <c r="AH21" s="75"/>
      <c r="AI21" s="75"/>
      <c r="AJ21" s="23"/>
      <c r="AK21" s="71"/>
      <c r="AL21" s="71"/>
      <c r="AM21" s="73" t="s">
        <v>88</v>
      </c>
      <c r="AN21" s="134" t="s">
        <v>91</v>
      </c>
      <c r="AO21" s="134" t="s">
        <v>91</v>
      </c>
      <c r="AP21" s="72" t="s">
        <v>95</v>
      </c>
      <c r="AQ21" s="72" t="s">
        <v>95</v>
      </c>
      <c r="AR21" s="72" t="s">
        <v>95</v>
      </c>
      <c r="AS21" s="72" t="s">
        <v>95</v>
      </c>
      <c r="AT21" s="72" t="s">
        <v>95</v>
      </c>
      <c r="AU21" s="72" t="s">
        <v>95</v>
      </c>
      <c r="AV21" s="72" t="s">
        <v>95</v>
      </c>
      <c r="AW21" s="72" t="s">
        <v>95</v>
      </c>
      <c r="AX21" s="72" t="s">
        <v>95</v>
      </c>
      <c r="AY21" s="72" t="s">
        <v>95</v>
      </c>
      <c r="AZ21" s="72" t="s">
        <v>95</v>
      </c>
      <c r="BA21" s="72" t="s">
        <v>95</v>
      </c>
      <c r="BB21" s="63">
        <v>33</v>
      </c>
      <c r="BC21" s="63"/>
      <c r="BD21" s="63">
        <v>1</v>
      </c>
      <c r="BE21" s="63">
        <v>2</v>
      </c>
      <c r="BF21" s="63">
        <v>4</v>
      </c>
      <c r="BG21" s="62">
        <f t="shared" si="1"/>
        <v>40</v>
      </c>
    </row>
    <row r="22" spans="1:59" ht="15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4">
        <f>SUM(BB17:BB21)</f>
        <v>165</v>
      </c>
      <c r="BC22" s="64">
        <f>SUM(BC17:BC20)</f>
        <v>4</v>
      </c>
      <c r="BD22" s="64">
        <v>5</v>
      </c>
      <c r="BE22" s="64">
        <f>SUM(BE21)</f>
        <v>2</v>
      </c>
      <c r="BF22" s="64">
        <f>SUM(BF17:BF21)</f>
        <v>72</v>
      </c>
      <c r="BG22" s="62">
        <f t="shared" si="1"/>
        <v>248</v>
      </c>
    </row>
    <row r="23" spans="1:59" ht="15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</row>
    <row r="25" spans="1:59" customFormat="1" ht="15.6" x14ac:dyDescent="0.3">
      <c r="A25" s="31"/>
      <c r="B25" s="91" t="s">
        <v>121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41" t="s">
        <v>9</v>
      </c>
      <c r="V25" s="41" t="s">
        <v>9</v>
      </c>
      <c r="W25" s="41"/>
      <c r="X25" s="41"/>
      <c r="Y25" s="41"/>
      <c r="Z25" s="41"/>
      <c r="AA25" s="41"/>
      <c r="AB25" s="41"/>
      <c r="AC25" s="41"/>
      <c r="AD25" s="41"/>
      <c r="AE25" s="41"/>
      <c r="BC25" s="108"/>
      <c r="BD25" s="108"/>
      <c r="BE25" s="108"/>
    </row>
    <row r="26" spans="1:59" customFormat="1" ht="15.6" x14ac:dyDescent="0.3">
      <c r="A26" s="3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93"/>
      <c r="U26" s="89"/>
      <c r="V26" s="2"/>
      <c r="W26" s="2"/>
      <c r="X26" s="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2"/>
      <c r="AJ26" s="2"/>
      <c r="AK26" s="2"/>
      <c r="AL26" s="2"/>
      <c r="AM26" s="2"/>
      <c r="AN26" s="41"/>
      <c r="AO26" s="135"/>
      <c r="AP26" s="136"/>
      <c r="AQ26" s="96"/>
      <c r="AR26" s="137"/>
      <c r="AS26" s="137"/>
      <c r="AT26" s="137"/>
      <c r="AU26" s="137"/>
      <c r="AV26" s="137"/>
      <c r="AW26" s="137"/>
      <c r="AX26" s="93"/>
      <c r="AY26" s="96"/>
      <c r="AZ26" s="137"/>
    </row>
    <row r="27" spans="1:59" customFormat="1" ht="16.5" customHeight="1" x14ac:dyDescent="0.3">
      <c r="A27" s="31"/>
      <c r="B27" s="61"/>
      <c r="C27" s="89" t="s">
        <v>98</v>
      </c>
      <c r="D27" s="89"/>
      <c r="E27" s="89"/>
      <c r="F27" s="89"/>
      <c r="G27" s="89"/>
      <c r="H27" s="89"/>
      <c r="I27" s="89"/>
      <c r="J27" s="89"/>
      <c r="K27" s="7"/>
      <c r="L27" s="7"/>
      <c r="M27" s="7"/>
      <c r="N27" s="7"/>
      <c r="O27" s="94"/>
      <c r="P27" s="89"/>
      <c r="Q27" s="89"/>
      <c r="R27" s="89"/>
      <c r="S27" s="7"/>
      <c r="T27" s="93"/>
      <c r="U27" s="89"/>
      <c r="V27" s="89"/>
      <c r="W27" s="89"/>
      <c r="X27" s="8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9"/>
      <c r="AJ27" s="89"/>
      <c r="AK27" s="89"/>
      <c r="AL27" s="89"/>
      <c r="AM27" s="89"/>
      <c r="AN27" s="41"/>
      <c r="AO27" s="134" t="s">
        <v>91</v>
      </c>
      <c r="AP27" s="7"/>
      <c r="AQ27" s="89" t="s">
        <v>99</v>
      </c>
      <c r="AR27" s="89"/>
      <c r="AS27" s="89"/>
      <c r="AT27" s="89"/>
      <c r="AU27" s="89"/>
      <c r="AV27" s="89"/>
      <c r="AW27" s="89"/>
      <c r="AX27" s="93"/>
      <c r="AY27" s="89"/>
      <c r="AZ27" s="2"/>
    </row>
    <row r="28" spans="1:59" customFormat="1" ht="15.6" x14ac:dyDescent="0.3">
      <c r="A28" s="31"/>
      <c r="B28" s="130" t="s">
        <v>243</v>
      </c>
      <c r="C28" s="89" t="s">
        <v>103</v>
      </c>
      <c r="D28" s="89"/>
      <c r="E28" s="89"/>
      <c r="F28" s="89"/>
      <c r="G28" s="89"/>
      <c r="H28" s="89"/>
      <c r="I28" s="89"/>
      <c r="J28" s="89"/>
      <c r="K28" s="7"/>
      <c r="L28" s="7"/>
      <c r="M28" s="7"/>
      <c r="N28" s="7"/>
      <c r="O28" s="95"/>
      <c r="P28" s="96"/>
      <c r="Q28" s="89"/>
      <c r="R28" s="89"/>
      <c r="S28" s="7"/>
      <c r="T28" s="97"/>
      <c r="U28" s="89"/>
      <c r="V28" s="89"/>
      <c r="W28" s="89"/>
      <c r="X28" s="8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89"/>
      <c r="AJ28" s="89"/>
      <c r="AK28" s="89"/>
      <c r="AL28" s="89"/>
      <c r="AM28" s="89"/>
      <c r="AN28" s="41"/>
      <c r="AO28" s="126" t="s">
        <v>241</v>
      </c>
      <c r="AP28" s="7"/>
      <c r="AQ28" s="89" t="s">
        <v>102</v>
      </c>
      <c r="AR28" s="89"/>
      <c r="AS28" s="89"/>
      <c r="AT28" s="89"/>
      <c r="AU28" s="89"/>
      <c r="AV28" s="89"/>
      <c r="AW28" s="89"/>
      <c r="AX28" s="97"/>
      <c r="AY28" s="89"/>
      <c r="AZ28" s="2"/>
    </row>
    <row r="29" spans="1:59" customFormat="1" ht="15.6" x14ac:dyDescent="0.3">
      <c r="A29" s="31"/>
      <c r="B29" s="93"/>
      <c r="C29" s="89"/>
      <c r="D29" s="89"/>
      <c r="E29" s="89"/>
      <c r="F29" s="89"/>
      <c r="G29" s="89"/>
      <c r="H29" s="89"/>
      <c r="I29" s="89"/>
      <c r="J29" s="89"/>
      <c r="K29" s="7"/>
      <c r="L29" s="7"/>
      <c r="M29" s="7"/>
      <c r="N29" s="7"/>
      <c r="O29" s="98"/>
      <c r="P29" s="89"/>
      <c r="Q29" s="89"/>
      <c r="R29" s="89"/>
      <c r="S29" s="7"/>
      <c r="T29" s="7"/>
      <c r="U29" s="7"/>
      <c r="V29" s="7"/>
      <c r="W29" s="7"/>
      <c r="X29" s="8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93"/>
      <c r="AJ29" s="89"/>
      <c r="AK29" s="7"/>
      <c r="AL29" s="2"/>
      <c r="AM29" s="2"/>
      <c r="AN29" s="41"/>
      <c r="AO29" s="99" t="s">
        <v>88</v>
      </c>
      <c r="AP29" s="7"/>
      <c r="AQ29" s="89" t="s">
        <v>104</v>
      </c>
      <c r="AR29" s="89"/>
      <c r="AS29" s="89"/>
      <c r="AT29" s="2"/>
      <c r="AU29" s="2"/>
      <c r="AV29" s="2"/>
      <c r="AW29" s="2"/>
      <c r="AX29" s="2"/>
      <c r="AY29" s="2"/>
      <c r="AZ29" s="2"/>
    </row>
    <row r="30" spans="1:59" ht="15.6" x14ac:dyDescent="0.3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</sheetData>
  <mergeCells count="35">
    <mergeCell ref="AO14:AR14"/>
    <mergeCell ref="AS14:AS15"/>
    <mergeCell ref="AT14:AV14"/>
    <mergeCell ref="BB14:BB16"/>
    <mergeCell ref="A14:A15"/>
    <mergeCell ref="B14:E14"/>
    <mergeCell ref="F14:F15"/>
    <mergeCell ref="G14:I14"/>
    <mergeCell ref="J14:J15"/>
    <mergeCell ref="T14:V14"/>
    <mergeCell ref="W14:W15"/>
    <mergeCell ref="X14:Z14"/>
    <mergeCell ref="AJ14:AJ15"/>
    <mergeCell ref="AK14:AN14"/>
    <mergeCell ref="A1:BF1"/>
    <mergeCell ref="R2:AQ2"/>
    <mergeCell ref="A3:J3"/>
    <mergeCell ref="R6:AQ6"/>
    <mergeCell ref="O9:BA9"/>
    <mergeCell ref="Y10:AX10"/>
    <mergeCell ref="K14:N14"/>
    <mergeCell ref="BF14:BF16"/>
    <mergeCell ref="BG14:BG16"/>
    <mergeCell ref="BC14:BC16"/>
    <mergeCell ref="BD14:BD16"/>
    <mergeCell ref="BE14:BE16"/>
    <mergeCell ref="AW14:AW15"/>
    <mergeCell ref="AX14:BA14"/>
    <mergeCell ref="AA14:AA15"/>
    <mergeCell ref="AB14:AE14"/>
    <mergeCell ref="AF14:AF15"/>
    <mergeCell ref="AG14:AI14"/>
    <mergeCell ref="P11:AX11"/>
    <mergeCell ref="O14:R14"/>
    <mergeCell ref="S14:S1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O1"/>
    </sheetView>
  </sheetViews>
  <sheetFormatPr defaultRowHeight="14.4" x14ac:dyDescent="0.3"/>
  <cols>
    <col min="1" max="1" width="9.6640625" style="117" customWidth="1"/>
    <col min="2" max="2" width="27.33203125" style="115" customWidth="1"/>
    <col min="4" max="4" width="14.5546875" customWidth="1"/>
    <col min="5" max="5" width="6" customWidth="1"/>
    <col min="6" max="6" width="8.88671875" customWidth="1"/>
    <col min="7" max="7" width="6" customWidth="1"/>
    <col min="8" max="8" width="11.33203125" customWidth="1"/>
    <col min="9" max="9" width="10.109375" customWidth="1"/>
    <col min="10" max="10" width="4.88671875" customWidth="1"/>
    <col min="11" max="12" width="4.6640625" customWidth="1"/>
    <col min="13" max="13" width="4.88671875" customWidth="1"/>
    <col min="14" max="14" width="4.6640625" customWidth="1"/>
    <col min="15" max="15" width="5.33203125" customWidth="1"/>
    <col min="16" max="16" width="6.44140625" customWidth="1"/>
    <col min="17" max="17" width="5.6640625" customWidth="1"/>
    <col min="18" max="18" width="6" customWidth="1"/>
    <col min="19" max="19" width="6.33203125" customWidth="1"/>
    <col min="20" max="20" width="6" customWidth="1"/>
    <col min="21" max="21" width="4.88671875" customWidth="1"/>
    <col min="22" max="22" width="5.109375" customWidth="1"/>
    <col min="23" max="23" width="5.33203125" customWidth="1"/>
  </cols>
  <sheetData>
    <row r="1" spans="1:20" ht="15.6" x14ac:dyDescent="0.3">
      <c r="A1" s="261" t="s">
        <v>278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138"/>
      <c r="Q1" s="138"/>
      <c r="R1" s="138"/>
      <c r="S1" s="138"/>
    </row>
    <row r="2" spans="1:20" ht="15.6" x14ac:dyDescent="0.3">
      <c r="A2" s="262" t="s">
        <v>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38"/>
      <c r="Q2" s="138"/>
      <c r="R2" s="138"/>
      <c r="S2" s="138"/>
    </row>
    <row r="3" spans="1:20" ht="15.6" x14ac:dyDescent="0.3">
      <c r="A3" s="262" t="s">
        <v>244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138"/>
      <c r="Q3" s="138"/>
      <c r="R3" s="138"/>
      <c r="S3" s="138"/>
    </row>
    <row r="4" spans="1:20" ht="15.6" x14ac:dyDescent="0.3">
      <c r="A4" s="262" t="s">
        <v>254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138"/>
      <c r="Q4" s="138"/>
      <c r="R4" s="138"/>
      <c r="S4" s="138"/>
    </row>
    <row r="5" spans="1:20" ht="15.75" x14ac:dyDescent="0.25">
      <c r="A5" s="2"/>
      <c r="B5" s="2"/>
      <c r="P5" s="138"/>
      <c r="Q5" s="138"/>
      <c r="R5" s="138"/>
      <c r="S5" s="138"/>
    </row>
    <row r="6" spans="1:20" ht="15.6" x14ac:dyDescent="0.3">
      <c r="A6" s="2" t="s">
        <v>245</v>
      </c>
      <c r="B6" s="2"/>
      <c r="P6" s="138"/>
      <c r="Q6" s="138"/>
      <c r="R6" s="138"/>
      <c r="S6" s="138"/>
    </row>
    <row r="7" spans="1:20" ht="15.6" x14ac:dyDescent="0.3">
      <c r="A7" s="263" t="s">
        <v>14</v>
      </c>
      <c r="B7" s="263"/>
      <c r="P7" s="138"/>
      <c r="Q7" s="138"/>
      <c r="R7" s="138"/>
      <c r="S7" s="138"/>
    </row>
    <row r="8" spans="1:20" x14ac:dyDescent="0.3">
      <c r="A8" s="139" t="s">
        <v>276</v>
      </c>
      <c r="B8"/>
      <c r="P8" s="138"/>
      <c r="Q8" s="138"/>
      <c r="R8" s="138"/>
      <c r="S8" s="138"/>
    </row>
    <row r="9" spans="1:20" ht="15" x14ac:dyDescent="0.25">
      <c r="A9" s="139"/>
      <c r="B9"/>
      <c r="P9" s="138"/>
      <c r="Q9" s="138"/>
      <c r="R9" s="138"/>
      <c r="S9" s="138"/>
    </row>
    <row r="10" spans="1:20" x14ac:dyDescent="0.3">
      <c r="A10" s="139" t="s">
        <v>269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38"/>
      <c r="Q10" s="138"/>
      <c r="R10" s="138"/>
      <c r="S10" s="138"/>
    </row>
    <row r="12" spans="1:20" ht="26.25" customHeight="1" thickBot="1" x14ac:dyDescent="0.35">
      <c r="A12" s="257" t="s">
        <v>172</v>
      </c>
      <c r="B12" s="258" t="s">
        <v>0</v>
      </c>
      <c r="C12" s="259" t="s">
        <v>8</v>
      </c>
      <c r="D12" s="258" t="s">
        <v>226</v>
      </c>
      <c r="E12" s="258" t="s">
        <v>112</v>
      </c>
      <c r="F12" s="258"/>
      <c r="G12" s="258"/>
      <c r="H12" s="258" t="s">
        <v>103</v>
      </c>
      <c r="I12" s="258"/>
      <c r="J12" s="258" t="s">
        <v>1</v>
      </c>
      <c r="K12" s="258"/>
      <c r="L12" s="258"/>
      <c r="M12" s="258"/>
      <c r="N12" s="258"/>
    </row>
    <row r="13" spans="1:20" ht="26.25" customHeight="1" thickBot="1" x14ac:dyDescent="0.35">
      <c r="A13" s="257"/>
      <c r="B13" s="258"/>
      <c r="C13" s="259"/>
      <c r="D13" s="258"/>
      <c r="E13" s="258" t="s">
        <v>173</v>
      </c>
      <c r="F13" s="258"/>
      <c r="G13" s="258"/>
      <c r="H13" s="258" t="s">
        <v>227</v>
      </c>
      <c r="I13" s="258"/>
      <c r="J13" s="258"/>
      <c r="K13" s="258"/>
      <c r="L13" s="258"/>
      <c r="M13" s="258"/>
      <c r="N13" s="258"/>
      <c r="Q13" s="152">
        <v>3999.5</v>
      </c>
      <c r="R13" s="154">
        <f>Q13-Q14</f>
        <v>1293</v>
      </c>
      <c r="T13">
        <f>18*4*10</f>
        <v>720</v>
      </c>
    </row>
    <row r="14" spans="1:20" ht="60" customHeight="1" thickBot="1" x14ac:dyDescent="0.35">
      <c r="A14" s="257"/>
      <c r="B14" s="258"/>
      <c r="C14" s="260" t="s">
        <v>174</v>
      </c>
      <c r="D14" s="260" t="s">
        <v>174</v>
      </c>
      <c r="E14" s="260" t="s">
        <v>175</v>
      </c>
      <c r="F14" s="260" t="s">
        <v>176</v>
      </c>
      <c r="G14" s="260" t="s">
        <v>177</v>
      </c>
      <c r="H14" s="260" t="s">
        <v>178</v>
      </c>
      <c r="I14" s="260" t="s">
        <v>179</v>
      </c>
      <c r="J14" s="264" t="s">
        <v>2</v>
      </c>
      <c r="K14" s="264" t="s">
        <v>180</v>
      </c>
      <c r="L14" s="264" t="s">
        <v>3</v>
      </c>
      <c r="M14" s="264" t="s">
        <v>181</v>
      </c>
      <c r="N14" s="264" t="s">
        <v>4</v>
      </c>
      <c r="Q14" s="153">
        <v>2706.5</v>
      </c>
    </row>
    <row r="15" spans="1:20" ht="21" customHeight="1" x14ac:dyDescent="0.3">
      <c r="A15" s="257"/>
      <c r="B15" s="258"/>
      <c r="C15" s="260"/>
      <c r="D15" s="260"/>
      <c r="E15" s="260"/>
      <c r="F15" s="260"/>
      <c r="G15" s="260"/>
      <c r="H15" s="260"/>
      <c r="I15" s="260"/>
      <c r="J15" s="264"/>
      <c r="K15" s="264"/>
      <c r="L15" s="264"/>
      <c r="M15" s="264"/>
      <c r="N15" s="264"/>
    </row>
    <row r="16" spans="1:20" ht="15" x14ac:dyDescent="0.25">
      <c r="A16" s="116">
        <v>1</v>
      </c>
      <c r="B16" s="181">
        <v>2</v>
      </c>
      <c r="C16" s="181">
        <v>3</v>
      </c>
      <c r="D16" s="181">
        <v>4</v>
      </c>
      <c r="E16" s="181">
        <v>5</v>
      </c>
      <c r="F16" s="181">
        <v>6</v>
      </c>
      <c r="G16" s="181">
        <v>7</v>
      </c>
      <c r="H16" s="181">
        <v>8</v>
      </c>
      <c r="I16" s="181">
        <v>9</v>
      </c>
      <c r="J16" s="186">
        <v>10</v>
      </c>
      <c r="K16" s="186">
        <v>11</v>
      </c>
      <c r="L16" s="186">
        <v>12</v>
      </c>
      <c r="M16" s="186">
        <v>13</v>
      </c>
      <c r="N16" s="186">
        <v>14</v>
      </c>
    </row>
    <row r="17" spans="1:26" ht="22.5" customHeight="1" x14ac:dyDescent="0.3">
      <c r="A17" s="266"/>
      <c r="B17" s="267" t="s">
        <v>185</v>
      </c>
      <c r="C17" s="268">
        <f>C19+C31</f>
        <v>3269.25</v>
      </c>
      <c r="D17" s="269">
        <f>D19+D31</f>
        <v>1504.25</v>
      </c>
      <c r="E17" s="268">
        <f>E19+E31</f>
        <v>1765</v>
      </c>
      <c r="F17" s="265"/>
      <c r="G17" s="265"/>
      <c r="H17" s="270"/>
      <c r="I17" s="270"/>
      <c r="J17" s="270" t="s">
        <v>5</v>
      </c>
      <c r="K17" s="270"/>
      <c r="L17" s="270"/>
      <c r="M17" s="270"/>
      <c r="N17" s="270"/>
    </row>
    <row r="18" spans="1:26" x14ac:dyDescent="0.3">
      <c r="A18" s="266"/>
      <c r="B18" s="267"/>
      <c r="C18" s="268"/>
      <c r="D18" s="269"/>
      <c r="E18" s="265"/>
      <c r="F18" s="265"/>
      <c r="G18" s="265"/>
      <c r="H18" s="270"/>
      <c r="I18" s="270"/>
      <c r="J18" s="180">
        <v>33</v>
      </c>
      <c r="K18" s="182">
        <v>33</v>
      </c>
      <c r="L18" s="182">
        <v>33</v>
      </c>
      <c r="M18" s="182">
        <v>33</v>
      </c>
      <c r="N18" s="182">
        <v>33</v>
      </c>
      <c r="Q18">
        <f>E17-E19</f>
        <v>577.5</v>
      </c>
    </row>
    <row r="19" spans="1:26" x14ac:dyDescent="0.3">
      <c r="A19" s="183"/>
      <c r="B19" s="184" t="s">
        <v>186</v>
      </c>
      <c r="C19" s="178">
        <f>C20+C25+C38</f>
        <v>2491</v>
      </c>
      <c r="D19" s="205">
        <f>D20+D25+D38</f>
        <v>1303.5</v>
      </c>
      <c r="E19" s="265">
        <f>E20+E25+E38</f>
        <v>1187.5</v>
      </c>
      <c r="F19" s="265"/>
      <c r="G19" s="265"/>
      <c r="H19" s="182"/>
      <c r="I19" s="182"/>
      <c r="J19" s="271" t="s">
        <v>6</v>
      </c>
      <c r="K19" s="271"/>
      <c r="L19" s="271"/>
      <c r="M19" s="271"/>
      <c r="N19" s="271"/>
    </row>
    <row r="20" spans="1:26" ht="26.25" customHeight="1" x14ac:dyDescent="0.3">
      <c r="A20" s="146" t="s">
        <v>187</v>
      </c>
      <c r="B20" s="184" t="s">
        <v>188</v>
      </c>
      <c r="C20" s="177">
        <f>SUM(C21:C24)</f>
        <v>1584</v>
      </c>
      <c r="D20" s="166">
        <f>SUM(D21:D24)</f>
        <v>973.5</v>
      </c>
      <c r="E20" s="265">
        <f>SUM(E21:G24)</f>
        <v>610.5</v>
      </c>
      <c r="F20" s="265"/>
      <c r="G20" s="265"/>
      <c r="H20" s="177"/>
      <c r="I20" s="177"/>
      <c r="J20" s="147">
        <f>J21+J22+J23+J24</f>
        <v>3</v>
      </c>
      <c r="K20" s="148">
        <f t="shared" ref="K20:N20" si="0">K21+K22+K23+K24</f>
        <v>3.5</v>
      </c>
      <c r="L20" s="148">
        <f t="shared" si="0"/>
        <v>3.5</v>
      </c>
      <c r="M20" s="188">
        <f>M21+M22+M23</f>
        <v>4</v>
      </c>
      <c r="N20" s="148">
        <f t="shared" si="0"/>
        <v>4.5</v>
      </c>
      <c r="P20" s="272"/>
      <c r="Q20" s="272"/>
      <c r="R20" s="272"/>
      <c r="S20" s="272"/>
      <c r="T20" s="272"/>
      <c r="U20" s="272"/>
      <c r="V20" s="272"/>
      <c r="W20" s="272"/>
      <c r="X20" s="138"/>
      <c r="Y20" s="138"/>
      <c r="Z20" s="138"/>
    </row>
    <row r="21" spans="1:26" ht="18" customHeight="1" x14ac:dyDescent="0.3">
      <c r="A21" s="183" t="s">
        <v>189</v>
      </c>
      <c r="B21" s="149" t="s">
        <v>248</v>
      </c>
      <c r="C21" s="164">
        <f>D21+E21+F21+G21</f>
        <v>924</v>
      </c>
      <c r="D21" s="181">
        <v>561</v>
      </c>
      <c r="E21" s="165"/>
      <c r="F21" s="182"/>
      <c r="G21" s="182">
        <f>J21*J18+K21*K18+L21*L18+M21*M18+N21*N18</f>
        <v>363</v>
      </c>
      <c r="H21" s="183" t="s">
        <v>265</v>
      </c>
      <c r="I21" s="183" t="s">
        <v>266</v>
      </c>
      <c r="J21" s="182">
        <v>2</v>
      </c>
      <c r="K21" s="182">
        <v>2</v>
      </c>
      <c r="L21" s="182">
        <v>2</v>
      </c>
      <c r="M21" s="182">
        <v>2.5</v>
      </c>
      <c r="N21" s="182">
        <v>2.5</v>
      </c>
      <c r="P21" s="197"/>
      <c r="Q21" s="197"/>
      <c r="R21" s="197"/>
      <c r="S21" s="197"/>
      <c r="T21" s="197"/>
      <c r="U21" s="197"/>
      <c r="V21" s="198"/>
      <c r="W21" s="198"/>
      <c r="X21" s="138"/>
      <c r="Y21" s="138"/>
      <c r="Z21" s="138"/>
    </row>
    <row r="22" spans="1:26" ht="15" customHeight="1" x14ac:dyDescent="0.3">
      <c r="A22" s="183" t="s">
        <v>190</v>
      </c>
      <c r="B22" s="149" t="s">
        <v>191</v>
      </c>
      <c r="C22" s="164">
        <f t="shared" ref="C22:C24" si="1">D22+E22+F22+G22</f>
        <v>264</v>
      </c>
      <c r="D22" s="181">
        <v>132</v>
      </c>
      <c r="E22" s="165"/>
      <c r="F22" s="182">
        <f>K22*K18+L22*L18+M22*M18+N22*N18</f>
        <v>132</v>
      </c>
      <c r="G22" s="182"/>
      <c r="H22" s="182" t="s">
        <v>267</v>
      </c>
      <c r="I22" s="182"/>
      <c r="J22" s="182"/>
      <c r="K22" s="182">
        <v>1</v>
      </c>
      <c r="L22" s="182">
        <v>1</v>
      </c>
      <c r="M22" s="182">
        <v>1</v>
      </c>
      <c r="N22" s="182">
        <v>1</v>
      </c>
      <c r="P22" s="199"/>
      <c r="Q22" s="199"/>
      <c r="R22" s="199"/>
      <c r="S22" s="200"/>
      <c r="T22" s="201"/>
      <c r="U22" s="138"/>
      <c r="V22" s="138"/>
      <c r="W22" s="138"/>
      <c r="X22" s="138"/>
      <c r="Y22" s="138"/>
      <c r="Z22" s="138"/>
    </row>
    <row r="23" spans="1:26" ht="14.25" customHeight="1" x14ac:dyDescent="0.3">
      <c r="A23" s="183" t="s">
        <v>192</v>
      </c>
      <c r="B23" s="149" t="s">
        <v>249</v>
      </c>
      <c r="C23" s="164">
        <f t="shared" si="1"/>
        <v>346.5</v>
      </c>
      <c r="D23" s="181">
        <v>264</v>
      </c>
      <c r="E23" s="165"/>
      <c r="F23" s="182"/>
      <c r="G23" s="182">
        <f>K23*K18+L23*L18+M23*M18+N23*N18</f>
        <v>82.5</v>
      </c>
      <c r="H23" s="150" t="s">
        <v>268</v>
      </c>
      <c r="I23" s="182"/>
      <c r="J23" s="182"/>
      <c r="K23" s="182">
        <v>0.5</v>
      </c>
      <c r="L23" s="182">
        <v>0.5</v>
      </c>
      <c r="M23" s="182">
        <v>0.5</v>
      </c>
      <c r="N23" s="182">
        <v>1</v>
      </c>
      <c r="P23" s="201"/>
      <c r="Q23" s="201"/>
      <c r="R23" s="201"/>
      <c r="S23" s="201"/>
      <c r="T23" s="202"/>
      <c r="U23" s="198"/>
      <c r="V23" s="198"/>
      <c r="W23" s="198"/>
      <c r="X23" s="138"/>
      <c r="Y23" s="138"/>
      <c r="Z23" s="138"/>
    </row>
    <row r="24" spans="1:26" ht="15" customHeight="1" x14ac:dyDescent="0.3">
      <c r="A24" s="183" t="s">
        <v>193</v>
      </c>
      <c r="B24" s="149" t="s">
        <v>230</v>
      </c>
      <c r="C24" s="164">
        <f t="shared" si="1"/>
        <v>49.5</v>
      </c>
      <c r="D24" s="181">
        <f>E24/2</f>
        <v>16.5</v>
      </c>
      <c r="E24" s="165">
        <f>J24*J18+K24*K18+L24*L18</f>
        <v>33</v>
      </c>
      <c r="F24" s="182"/>
      <c r="G24" s="182"/>
      <c r="H24" s="182">
        <v>2</v>
      </c>
      <c r="I24" s="182"/>
      <c r="J24" s="182">
        <v>1</v>
      </c>
      <c r="K24" s="182"/>
      <c r="L24" s="182"/>
      <c r="M24" s="182" t="s">
        <v>9</v>
      </c>
      <c r="N24" s="182"/>
      <c r="P24" s="197"/>
      <c r="Q24" s="197"/>
      <c r="R24" s="197"/>
      <c r="S24" s="197"/>
      <c r="T24" s="197"/>
      <c r="U24" s="198"/>
      <c r="V24" s="198"/>
      <c r="W24" s="198"/>
      <c r="X24" s="138"/>
      <c r="Y24" s="138"/>
      <c r="Z24" s="138"/>
    </row>
    <row r="25" spans="1:26" x14ac:dyDescent="0.3">
      <c r="A25" s="146" t="s">
        <v>195</v>
      </c>
      <c r="B25" s="184" t="s">
        <v>196</v>
      </c>
      <c r="C25" s="177">
        <f>D25+E25</f>
        <v>759</v>
      </c>
      <c r="D25" s="167">
        <f>D26+D27</f>
        <v>330</v>
      </c>
      <c r="E25" s="265">
        <f>F26+F27</f>
        <v>429</v>
      </c>
      <c r="F25" s="265"/>
      <c r="G25" s="265"/>
      <c r="H25" s="177"/>
      <c r="I25" s="177"/>
      <c r="J25" s="169">
        <f>J26+J27</f>
        <v>2.5</v>
      </c>
      <c r="K25" s="169">
        <f t="shared" ref="K25:N25" si="2">K26+K27</f>
        <v>2.5</v>
      </c>
      <c r="L25" s="169">
        <f t="shared" si="2"/>
        <v>2.5</v>
      </c>
      <c r="M25" s="169">
        <f t="shared" si="2"/>
        <v>2.5</v>
      </c>
      <c r="N25" s="169">
        <f t="shared" si="2"/>
        <v>3</v>
      </c>
      <c r="P25" s="203"/>
      <c r="Q25" s="203"/>
      <c r="R25" s="203"/>
      <c r="S25" s="203"/>
      <c r="T25" s="203"/>
      <c r="U25" s="204"/>
      <c r="V25" s="204"/>
      <c r="W25" s="204"/>
      <c r="X25" s="138"/>
      <c r="Y25" s="138"/>
      <c r="Z25" s="138"/>
    </row>
    <row r="26" spans="1:26" x14ac:dyDescent="0.3">
      <c r="A26" s="183" t="s">
        <v>197</v>
      </c>
      <c r="B26" s="149" t="s">
        <v>198</v>
      </c>
      <c r="C26" s="182">
        <f>D26+F26</f>
        <v>412.5</v>
      </c>
      <c r="D26" s="182">
        <v>165</v>
      </c>
      <c r="E26" s="182"/>
      <c r="F26" s="182">
        <f>J26*J18+K26*K18+L26*L18+M26*M18+N26*N18</f>
        <v>247.5</v>
      </c>
      <c r="G26" s="182"/>
      <c r="H26" s="183" t="s">
        <v>271</v>
      </c>
      <c r="I26" s="182">
        <v>6</v>
      </c>
      <c r="J26" s="182">
        <v>1.5</v>
      </c>
      <c r="K26" s="182">
        <v>1.5</v>
      </c>
      <c r="L26" s="182">
        <v>1.5</v>
      </c>
      <c r="M26" s="182">
        <v>1.5</v>
      </c>
      <c r="N26" s="182">
        <v>1.5</v>
      </c>
      <c r="P26" s="197"/>
      <c r="Q26" s="197"/>
      <c r="R26" s="197"/>
      <c r="S26" s="197"/>
      <c r="T26" s="197"/>
      <c r="U26" s="198"/>
      <c r="V26" s="198"/>
      <c r="W26" s="198"/>
      <c r="X26" s="138"/>
      <c r="Y26" s="138"/>
      <c r="Z26" s="138"/>
    </row>
    <row r="27" spans="1:26" ht="26.4" x14ac:dyDescent="0.3">
      <c r="A27" s="116" t="s">
        <v>201</v>
      </c>
      <c r="B27" s="112" t="s">
        <v>202</v>
      </c>
      <c r="C27" s="181">
        <f>D27+F27</f>
        <v>346.5</v>
      </c>
      <c r="D27" s="181">
        <v>165</v>
      </c>
      <c r="E27" s="181"/>
      <c r="F27" s="181">
        <f>J27*J18+K27*K18+L27*L18+M27*M18+N27*N18</f>
        <v>181.5</v>
      </c>
      <c r="G27" s="181"/>
      <c r="H27" s="182">
        <v>7.9</v>
      </c>
      <c r="I27" s="182">
        <v>8</v>
      </c>
      <c r="J27" s="181">
        <v>1</v>
      </c>
      <c r="K27" s="181">
        <v>1</v>
      </c>
      <c r="L27" s="181">
        <v>1</v>
      </c>
      <c r="M27" s="181">
        <v>1</v>
      </c>
      <c r="N27" s="181">
        <v>1.5</v>
      </c>
      <c r="P27" s="201"/>
      <c r="Q27" s="201"/>
      <c r="R27" s="201"/>
      <c r="S27" s="201"/>
      <c r="T27" s="201"/>
      <c r="U27" s="201"/>
      <c r="V27" s="201"/>
      <c r="W27" s="201"/>
      <c r="X27" s="138"/>
      <c r="Y27" s="138"/>
      <c r="Z27" s="138"/>
    </row>
    <row r="28" spans="1:26" ht="25.5" customHeight="1" x14ac:dyDescent="0.3">
      <c r="A28" s="273" t="s">
        <v>203</v>
      </c>
      <c r="B28" s="273"/>
      <c r="C28" s="179"/>
      <c r="D28" s="179"/>
      <c r="E28" s="273">
        <f>E20+E25</f>
        <v>1039.5</v>
      </c>
      <c r="F28" s="273"/>
      <c r="G28" s="273"/>
      <c r="H28" s="177"/>
      <c r="I28" s="177"/>
      <c r="J28" s="171">
        <f>J20+J25</f>
        <v>5.5</v>
      </c>
      <c r="K28" s="171">
        <f>K20+K25</f>
        <v>6</v>
      </c>
      <c r="L28" s="171">
        <f>L20+L25</f>
        <v>6</v>
      </c>
      <c r="M28" s="206">
        <f>M25+M20</f>
        <v>6.5</v>
      </c>
      <c r="N28" s="171">
        <f>N20+N25</f>
        <v>7.5</v>
      </c>
      <c r="P28" s="203"/>
      <c r="Q28" s="203"/>
      <c r="R28" s="203"/>
      <c r="S28" s="203"/>
      <c r="T28" s="203"/>
      <c r="U28" s="204"/>
      <c r="V28" s="204"/>
      <c r="W28" s="204"/>
      <c r="X28" s="138"/>
      <c r="Y28" s="138"/>
      <c r="Z28" s="138"/>
    </row>
    <row r="29" spans="1:26" ht="28.5" customHeight="1" x14ac:dyDescent="0.3">
      <c r="A29" s="273" t="s">
        <v>204</v>
      </c>
      <c r="B29" s="273"/>
      <c r="C29" s="179">
        <f>C25+C20</f>
        <v>2343</v>
      </c>
      <c r="D29" s="179">
        <f>D25+D20</f>
        <v>1303.5</v>
      </c>
      <c r="E29" s="273">
        <f>E20+E25</f>
        <v>1039.5</v>
      </c>
      <c r="F29" s="273"/>
      <c r="G29" s="273"/>
      <c r="H29" s="177"/>
      <c r="I29" s="187"/>
      <c r="J29" s="174">
        <v>11</v>
      </c>
      <c r="K29" s="174">
        <v>14</v>
      </c>
      <c r="L29" s="174">
        <v>14</v>
      </c>
      <c r="M29" s="174">
        <v>15.5</v>
      </c>
      <c r="N29" s="174">
        <v>16.5</v>
      </c>
      <c r="P29" s="203"/>
      <c r="Q29" s="203"/>
      <c r="R29" s="203"/>
      <c r="S29" s="203"/>
      <c r="T29" s="203"/>
      <c r="U29" s="204"/>
      <c r="V29" s="204"/>
      <c r="W29" s="204"/>
      <c r="X29" s="138"/>
      <c r="Y29" s="138"/>
      <c r="Z29" s="138"/>
    </row>
    <row r="30" spans="1:26" ht="26.25" customHeight="1" x14ac:dyDescent="0.3">
      <c r="A30" s="273" t="s">
        <v>205</v>
      </c>
      <c r="B30" s="273"/>
      <c r="C30" s="179"/>
      <c r="D30" s="179"/>
      <c r="E30" s="273"/>
      <c r="F30" s="273"/>
      <c r="G30" s="273"/>
      <c r="H30" s="177">
        <v>18</v>
      </c>
      <c r="I30" s="177">
        <v>6</v>
      </c>
      <c r="J30" s="172"/>
      <c r="K30" s="172"/>
      <c r="L30" s="172"/>
      <c r="M30" s="172"/>
      <c r="N30" s="172"/>
    </row>
    <row r="31" spans="1:26" x14ac:dyDescent="0.3">
      <c r="A31" s="146" t="s">
        <v>206</v>
      </c>
      <c r="B31" s="184" t="s">
        <v>233</v>
      </c>
      <c r="C31" s="178">
        <f>D31+E31</f>
        <v>778.25</v>
      </c>
      <c r="D31" s="185">
        <f>D32+D33+D34</f>
        <v>200.75</v>
      </c>
      <c r="E31" s="268">
        <f>E32+F33+G34</f>
        <v>577.5</v>
      </c>
      <c r="F31" s="268"/>
      <c r="G31" s="268"/>
      <c r="H31" s="177"/>
      <c r="I31" s="177"/>
      <c r="J31" s="147">
        <f>J32+J33+J34</f>
        <v>0.5</v>
      </c>
      <c r="K31" s="147">
        <f t="shared" ref="K31:N31" si="3">K32+K33+K34</f>
        <v>4.5</v>
      </c>
      <c r="L31" s="147">
        <f t="shared" si="3"/>
        <v>4.5</v>
      </c>
      <c r="M31" s="147">
        <f t="shared" si="3"/>
        <v>4</v>
      </c>
      <c r="N31" s="147">
        <f t="shared" si="3"/>
        <v>4</v>
      </c>
    </row>
    <row r="32" spans="1:26" x14ac:dyDescent="0.3">
      <c r="A32" s="183" t="s">
        <v>207</v>
      </c>
      <c r="B32" s="191" t="s">
        <v>250</v>
      </c>
      <c r="C32" s="182">
        <f>D32+E32</f>
        <v>704</v>
      </c>
      <c r="D32" s="182">
        <f>E32/3</f>
        <v>176</v>
      </c>
      <c r="E32" s="182">
        <f>K32*33*4</f>
        <v>528</v>
      </c>
      <c r="F32" s="177"/>
      <c r="G32" s="177"/>
      <c r="H32" s="182" t="s">
        <v>268</v>
      </c>
      <c r="I32" s="177"/>
      <c r="J32" s="182"/>
      <c r="K32" s="182">
        <v>4</v>
      </c>
      <c r="L32" s="182">
        <v>4</v>
      </c>
      <c r="M32" s="182">
        <v>4</v>
      </c>
      <c r="N32" s="182">
        <v>4</v>
      </c>
    </row>
    <row r="33" spans="1:18" ht="26.4" x14ac:dyDescent="0.3">
      <c r="A33" s="183" t="s">
        <v>272</v>
      </c>
      <c r="B33" s="175" t="s">
        <v>255</v>
      </c>
      <c r="C33" s="182">
        <f>D33+F33</f>
        <v>24.75</v>
      </c>
      <c r="D33" s="182">
        <f>F33/2</f>
        <v>8.25</v>
      </c>
      <c r="E33" s="182"/>
      <c r="F33" s="182">
        <f>L33*L18+M33*M18</f>
        <v>16.5</v>
      </c>
      <c r="G33" s="182"/>
      <c r="H33" s="182">
        <v>6</v>
      </c>
      <c r="I33" s="177"/>
      <c r="J33" s="182"/>
      <c r="K33" s="182"/>
      <c r="L33" s="182">
        <v>0.5</v>
      </c>
      <c r="M33" s="182"/>
      <c r="N33" s="182"/>
    </row>
    <row r="34" spans="1:18" x14ac:dyDescent="0.3">
      <c r="A34" s="183" t="s">
        <v>251</v>
      </c>
      <c r="B34" s="149" t="s">
        <v>256</v>
      </c>
      <c r="C34" s="182">
        <f>D34+G34</f>
        <v>49.5</v>
      </c>
      <c r="D34" s="182">
        <f>G34/2</f>
        <v>16.5</v>
      </c>
      <c r="E34" s="182"/>
      <c r="F34" s="176"/>
      <c r="G34" s="182">
        <f>J34*J18+K34*K18+L34*L18+M34*M18</f>
        <v>33</v>
      </c>
      <c r="H34" s="182">
        <v>2.4</v>
      </c>
      <c r="I34" s="182"/>
      <c r="J34" s="182">
        <v>0.5</v>
      </c>
      <c r="K34" s="182">
        <v>0.5</v>
      </c>
      <c r="L34" s="182"/>
      <c r="M34" s="182"/>
      <c r="N34" s="182"/>
      <c r="Q34" s="118">
        <f>C31/33/8</f>
        <v>2.9479166666666665</v>
      </c>
    </row>
    <row r="35" spans="1:18" ht="22.5" customHeight="1" x14ac:dyDescent="0.3">
      <c r="A35" s="265" t="s">
        <v>208</v>
      </c>
      <c r="B35" s="265"/>
      <c r="C35" s="177"/>
      <c r="D35" s="177"/>
      <c r="E35" s="265">
        <f>E31+E28</f>
        <v>1617</v>
      </c>
      <c r="F35" s="265"/>
      <c r="G35" s="265"/>
      <c r="H35" s="177"/>
      <c r="I35" s="177"/>
      <c r="J35" s="177">
        <f>J28+J31</f>
        <v>6</v>
      </c>
      <c r="K35" s="177">
        <f>K28+K31</f>
        <v>10.5</v>
      </c>
      <c r="L35" s="177">
        <f>L28+L31</f>
        <v>10.5</v>
      </c>
      <c r="M35" s="177">
        <f>M28+M31</f>
        <v>10.5</v>
      </c>
      <c r="N35" s="177">
        <f>N28+N31</f>
        <v>11.5</v>
      </c>
    </row>
    <row r="36" spans="1:18" ht="25.5" customHeight="1" x14ac:dyDescent="0.3">
      <c r="A36" s="265" t="s">
        <v>234</v>
      </c>
      <c r="B36" s="265"/>
      <c r="C36" s="178">
        <f>C29+C31</f>
        <v>3121.25</v>
      </c>
      <c r="D36" s="185">
        <f>D31+D29</f>
        <v>1504.25</v>
      </c>
      <c r="E36" s="265"/>
      <c r="F36" s="265"/>
      <c r="G36" s="265"/>
      <c r="H36" s="177"/>
      <c r="I36" s="177"/>
      <c r="J36" s="185">
        <v>11</v>
      </c>
      <c r="K36" s="177">
        <v>11.5</v>
      </c>
      <c r="L36" s="177">
        <v>10.5</v>
      </c>
      <c r="M36" s="177">
        <v>16</v>
      </c>
      <c r="N36" s="177">
        <v>19</v>
      </c>
    </row>
    <row r="37" spans="1:18" ht="24.75" customHeight="1" x14ac:dyDescent="0.3">
      <c r="A37" s="265" t="s">
        <v>209</v>
      </c>
      <c r="B37" s="265"/>
      <c r="C37" s="177"/>
      <c r="D37" s="177"/>
      <c r="E37" s="265"/>
      <c r="F37" s="265"/>
      <c r="G37" s="265"/>
      <c r="H37" s="177">
        <v>25</v>
      </c>
      <c r="I37" s="177">
        <v>6</v>
      </c>
      <c r="J37" s="177"/>
      <c r="K37" s="177"/>
      <c r="L37" s="177"/>
      <c r="M37" s="177"/>
      <c r="N37" s="177"/>
    </row>
    <row r="38" spans="1:18" x14ac:dyDescent="0.3">
      <c r="A38" s="146" t="s">
        <v>210</v>
      </c>
      <c r="B38" s="177" t="s">
        <v>16</v>
      </c>
      <c r="C38" s="177">
        <v>148</v>
      </c>
      <c r="D38" s="177"/>
      <c r="E38" s="265">
        <f>SUM(E39:G45)</f>
        <v>148</v>
      </c>
      <c r="F38" s="265"/>
      <c r="G38" s="265"/>
      <c r="H38" s="177"/>
      <c r="I38" s="177"/>
      <c r="J38" s="265" t="s">
        <v>211</v>
      </c>
      <c r="K38" s="265"/>
      <c r="L38" s="265"/>
      <c r="M38" s="265"/>
      <c r="N38" s="265"/>
    </row>
    <row r="39" spans="1:18" x14ac:dyDescent="0.3">
      <c r="A39" s="183" t="s">
        <v>212</v>
      </c>
      <c r="B39" s="149" t="s">
        <v>213</v>
      </c>
      <c r="C39" s="182"/>
      <c r="D39" s="182"/>
      <c r="E39" s="182"/>
      <c r="F39" s="182"/>
      <c r="G39" s="182">
        <f>SUM(J39:N39)</f>
        <v>40</v>
      </c>
      <c r="H39" s="182"/>
      <c r="I39" s="182"/>
      <c r="J39" s="182">
        <v>8</v>
      </c>
      <c r="K39" s="182">
        <v>8</v>
      </c>
      <c r="L39" s="182">
        <v>8</v>
      </c>
      <c r="M39" s="182">
        <v>8</v>
      </c>
      <c r="N39" s="182">
        <v>8</v>
      </c>
    </row>
    <row r="40" spans="1:18" x14ac:dyDescent="0.3">
      <c r="A40" s="116" t="s">
        <v>214</v>
      </c>
      <c r="B40" s="149" t="s">
        <v>198</v>
      </c>
      <c r="C40" s="182"/>
      <c r="D40" s="182"/>
      <c r="E40" s="182"/>
      <c r="F40" s="182">
        <f>SUM(J40:N40)</f>
        <v>14</v>
      </c>
      <c r="G40" s="182"/>
      <c r="H40" s="182"/>
      <c r="I40" s="182"/>
      <c r="J40" s="181">
        <v>2</v>
      </c>
      <c r="K40" s="181">
        <v>2</v>
      </c>
      <c r="L40" s="207">
        <v>2</v>
      </c>
      <c r="M40" s="207">
        <v>4</v>
      </c>
      <c r="N40" s="207">
        <v>4</v>
      </c>
    </row>
    <row r="41" spans="1:18" ht="26.4" x14ac:dyDescent="0.3">
      <c r="A41" s="183" t="s">
        <v>252</v>
      </c>
      <c r="B41" s="149" t="s">
        <v>215</v>
      </c>
      <c r="C41" s="182"/>
      <c r="D41" s="182"/>
      <c r="E41" s="182"/>
      <c r="F41" s="182">
        <f>J41+K41+L41+M41+N41</f>
        <v>6</v>
      </c>
      <c r="G41" s="182"/>
      <c r="H41" s="182"/>
      <c r="I41" s="182"/>
      <c r="J41" s="182">
        <v>1</v>
      </c>
      <c r="K41" s="182">
        <v>1</v>
      </c>
      <c r="L41" s="182">
        <v>1</v>
      </c>
      <c r="M41" s="182">
        <v>1</v>
      </c>
      <c r="N41" s="182">
        <v>2</v>
      </c>
    </row>
    <row r="42" spans="1:18" x14ac:dyDescent="0.3">
      <c r="A42" s="116" t="s">
        <v>216</v>
      </c>
      <c r="B42" s="112" t="s">
        <v>191</v>
      </c>
      <c r="C42" s="181"/>
      <c r="D42" s="181"/>
      <c r="E42" s="181"/>
      <c r="F42" s="182">
        <f>J42+K42+L42+M42+N42</f>
        <v>4</v>
      </c>
      <c r="G42" s="181"/>
      <c r="H42" s="182"/>
      <c r="I42" s="182"/>
      <c r="J42" s="181"/>
      <c r="K42" s="181">
        <v>1</v>
      </c>
      <c r="L42" s="181">
        <v>1</v>
      </c>
      <c r="M42" s="181">
        <v>1</v>
      </c>
      <c r="N42" s="181">
        <v>1</v>
      </c>
    </row>
    <row r="43" spans="1:18" x14ac:dyDescent="0.3">
      <c r="A43" s="208" t="s">
        <v>273</v>
      </c>
      <c r="B43" s="149" t="s">
        <v>249</v>
      </c>
      <c r="C43" s="207"/>
      <c r="D43" s="207"/>
      <c r="E43" s="207"/>
      <c r="F43" s="209"/>
      <c r="G43" s="207">
        <f>J43+K43+L43+M43+N43</f>
        <v>3</v>
      </c>
      <c r="H43" s="209"/>
      <c r="I43" s="209"/>
      <c r="J43" s="207">
        <v>0.5</v>
      </c>
      <c r="K43" s="207">
        <v>0.5</v>
      </c>
      <c r="L43" s="207">
        <v>0.5</v>
      </c>
      <c r="M43" s="207">
        <v>0.5</v>
      </c>
      <c r="N43" s="207">
        <v>1</v>
      </c>
    </row>
    <row r="44" spans="1:18" x14ac:dyDescent="0.3">
      <c r="A44" s="116" t="s">
        <v>253</v>
      </c>
      <c r="B44" s="121" t="s">
        <v>217</v>
      </c>
      <c r="C44" s="181"/>
      <c r="D44" s="181"/>
      <c r="E44" s="181">
        <f>SUM(J44:N44)</f>
        <v>16</v>
      </c>
      <c r="F44" s="182"/>
      <c r="G44" s="181"/>
      <c r="H44" s="182"/>
      <c r="I44" s="182"/>
      <c r="J44" s="181">
        <v>16</v>
      </c>
      <c r="K44" s="181"/>
      <c r="L44" s="181"/>
      <c r="M44" s="181"/>
      <c r="N44" s="181"/>
    </row>
    <row r="45" spans="1:18" x14ac:dyDescent="0.3">
      <c r="A45" s="116" t="s">
        <v>274</v>
      </c>
      <c r="B45" s="114" t="s">
        <v>260</v>
      </c>
      <c r="C45" s="181"/>
      <c r="D45" s="181"/>
      <c r="E45" s="181">
        <f>SUM(L45:N45)</f>
        <v>65</v>
      </c>
      <c r="F45" s="182"/>
      <c r="G45" s="181"/>
      <c r="H45" s="182"/>
      <c r="I45" s="182"/>
      <c r="J45" s="182"/>
      <c r="K45" s="181"/>
      <c r="L45" s="181">
        <v>16</v>
      </c>
      <c r="M45" s="181">
        <v>16</v>
      </c>
      <c r="N45" s="181">
        <v>33</v>
      </c>
    </row>
    <row r="46" spans="1:18" x14ac:dyDescent="0.3">
      <c r="A46" s="146" t="s">
        <v>218</v>
      </c>
      <c r="B46" s="177" t="s">
        <v>219</v>
      </c>
      <c r="C46" s="265" t="s">
        <v>7</v>
      </c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</row>
    <row r="47" spans="1:18" ht="26.4" x14ac:dyDescent="0.3">
      <c r="A47" s="146" t="s">
        <v>220</v>
      </c>
      <c r="B47" s="195" t="s">
        <v>221</v>
      </c>
      <c r="C47" s="177">
        <v>7</v>
      </c>
      <c r="D47" s="182"/>
      <c r="E47" s="182"/>
      <c r="F47" s="182"/>
      <c r="G47" s="182"/>
      <c r="H47" s="270"/>
      <c r="I47" s="270"/>
      <c r="J47" s="182">
        <v>1</v>
      </c>
      <c r="K47" s="182">
        <v>1</v>
      </c>
      <c r="L47" s="182">
        <v>1</v>
      </c>
      <c r="M47" s="182">
        <v>1</v>
      </c>
      <c r="N47" s="182">
        <v>1</v>
      </c>
      <c r="R47">
        <f>158+33+33+66</f>
        <v>290</v>
      </c>
    </row>
    <row r="48" spans="1:18" x14ac:dyDescent="0.3">
      <c r="A48" s="146" t="s">
        <v>222</v>
      </c>
      <c r="B48" s="195" t="s">
        <v>99</v>
      </c>
      <c r="C48" s="177">
        <v>2</v>
      </c>
      <c r="D48" s="182"/>
      <c r="E48" s="182"/>
      <c r="F48" s="182"/>
      <c r="G48" s="182"/>
      <c r="H48" s="270"/>
      <c r="I48" s="270"/>
      <c r="J48" s="182"/>
      <c r="K48" s="182"/>
      <c r="L48" s="182"/>
      <c r="M48" s="182"/>
      <c r="N48" s="182"/>
    </row>
    <row r="49" spans="1:18" x14ac:dyDescent="0.3">
      <c r="A49" s="183" t="s">
        <v>223</v>
      </c>
      <c r="B49" s="149" t="s">
        <v>213</v>
      </c>
      <c r="C49" s="182">
        <v>1</v>
      </c>
      <c r="D49" s="182"/>
      <c r="E49" s="182"/>
      <c r="F49" s="182"/>
      <c r="G49" s="182"/>
      <c r="H49" s="270"/>
      <c r="I49" s="270"/>
      <c r="J49" s="182"/>
      <c r="K49" s="182"/>
      <c r="L49" s="182"/>
      <c r="M49" s="182"/>
      <c r="N49" s="182"/>
    </row>
    <row r="50" spans="1:18" x14ac:dyDescent="0.3">
      <c r="A50" s="183" t="s">
        <v>224</v>
      </c>
      <c r="B50" s="149" t="s">
        <v>198</v>
      </c>
      <c r="C50" s="182">
        <v>0.5</v>
      </c>
      <c r="D50" s="182"/>
      <c r="E50" s="182"/>
      <c r="F50" s="182"/>
      <c r="G50" s="182"/>
      <c r="H50" s="270"/>
      <c r="I50" s="270"/>
      <c r="J50" s="182"/>
      <c r="K50" s="182"/>
      <c r="L50" s="182"/>
      <c r="M50" s="182"/>
      <c r="N50" s="182"/>
    </row>
    <row r="51" spans="1:18" ht="26.4" x14ac:dyDescent="0.3">
      <c r="A51" s="183" t="s">
        <v>225</v>
      </c>
      <c r="B51" s="149" t="s">
        <v>202</v>
      </c>
      <c r="C51" s="182">
        <v>0.5</v>
      </c>
      <c r="D51" s="182"/>
      <c r="E51" s="182"/>
      <c r="F51" s="182"/>
      <c r="G51" s="182"/>
      <c r="H51" s="270"/>
      <c r="I51" s="270"/>
      <c r="J51" s="182"/>
      <c r="K51" s="182"/>
      <c r="L51" s="182"/>
      <c r="M51" s="182"/>
      <c r="N51" s="182"/>
    </row>
    <row r="52" spans="1:18" x14ac:dyDescent="0.3">
      <c r="A52" s="265" t="s">
        <v>11</v>
      </c>
      <c r="B52" s="265"/>
      <c r="C52" s="182">
        <v>8</v>
      </c>
      <c r="D52" s="177"/>
      <c r="E52" s="177"/>
      <c r="F52" s="177"/>
      <c r="G52" s="177"/>
      <c r="H52" s="265"/>
      <c r="I52" s="265"/>
      <c r="J52" s="182">
        <v>1</v>
      </c>
      <c r="K52" s="182">
        <v>1</v>
      </c>
      <c r="L52" s="182">
        <v>1</v>
      </c>
      <c r="M52" s="182">
        <v>1</v>
      </c>
      <c r="N52" s="182">
        <v>1</v>
      </c>
      <c r="R52">
        <f>33*8</f>
        <v>264</v>
      </c>
    </row>
    <row r="53" spans="1:18" ht="2.25" customHeight="1" x14ac:dyDescent="0.3"/>
    <row r="54" spans="1:18" ht="3" customHeight="1" x14ac:dyDescent="0.3"/>
    <row r="55" spans="1:18" ht="3.75" customHeight="1" x14ac:dyDescent="0.3"/>
    <row r="56" spans="1:18" ht="3" customHeight="1" x14ac:dyDescent="0.3"/>
    <row r="58" spans="1:18" ht="15.6" x14ac:dyDescent="0.3">
      <c r="B58" s="262" t="s">
        <v>247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</row>
  </sheetData>
  <mergeCells count="63">
    <mergeCell ref="H51:I51"/>
    <mergeCell ref="A52:B52"/>
    <mergeCell ref="H52:I52"/>
    <mergeCell ref="B58:N58"/>
    <mergeCell ref="J38:N38"/>
    <mergeCell ref="C46:N46"/>
    <mergeCell ref="H47:I47"/>
    <mergeCell ref="H48:I48"/>
    <mergeCell ref="H50:I50"/>
    <mergeCell ref="H49:I49"/>
    <mergeCell ref="A37:B37"/>
    <mergeCell ref="E37:G37"/>
    <mergeCell ref="E38:G38"/>
    <mergeCell ref="A28:B28"/>
    <mergeCell ref="E28:G28"/>
    <mergeCell ref="A29:B29"/>
    <mergeCell ref="E29:G29"/>
    <mergeCell ref="A30:B30"/>
    <mergeCell ref="E30:G30"/>
    <mergeCell ref="E31:G31"/>
    <mergeCell ref="A35:B35"/>
    <mergeCell ref="E35:G35"/>
    <mergeCell ref="A36:B36"/>
    <mergeCell ref="E36:G36"/>
    <mergeCell ref="J17:N17"/>
    <mergeCell ref="E19:G19"/>
    <mergeCell ref="J19:N19"/>
    <mergeCell ref="E20:G20"/>
    <mergeCell ref="P20:W20"/>
    <mergeCell ref="H17:H18"/>
    <mergeCell ref="I17:I18"/>
    <mergeCell ref="E25:G25"/>
    <mergeCell ref="A17:A18"/>
    <mergeCell ref="B17:B18"/>
    <mergeCell ref="C17:C18"/>
    <mergeCell ref="D17:D18"/>
    <mergeCell ref="E17:G18"/>
    <mergeCell ref="N14:N15"/>
    <mergeCell ref="H12:I12"/>
    <mergeCell ref="J12:N13"/>
    <mergeCell ref="E13:G13"/>
    <mergeCell ref="H13:I13"/>
    <mergeCell ref="H14:H15"/>
    <mergeCell ref="I14:I15"/>
    <mergeCell ref="J14:J15"/>
    <mergeCell ref="K14:K15"/>
    <mergeCell ref="L14:L15"/>
    <mergeCell ref="M14:M15"/>
    <mergeCell ref="A1:O1"/>
    <mergeCell ref="A2:O2"/>
    <mergeCell ref="A3:O3"/>
    <mergeCell ref="A4:O4"/>
    <mergeCell ref="A7:B7"/>
    <mergeCell ref="A12:A15"/>
    <mergeCell ref="B12:B15"/>
    <mergeCell ref="C12:C13"/>
    <mergeCell ref="D12:D13"/>
    <mergeCell ref="E12:G12"/>
    <mergeCell ref="C14:C15"/>
    <mergeCell ref="D14:D15"/>
    <mergeCell ref="E14:E15"/>
    <mergeCell ref="F14:F15"/>
    <mergeCell ref="G14:G15"/>
  </mergeCells>
  <pageMargins left="0.7" right="0.7" top="0.75" bottom="0.75" header="0.3" footer="0.3"/>
  <pageSetup paperSize="9" scale="95" orientation="landscape" r:id="rId1"/>
  <ignoredErrors>
    <ignoredError sqref="M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view="pageLayout" zoomScaleNormal="100" workbookViewId="0">
      <selection activeCell="A8" sqref="A8"/>
    </sheetView>
  </sheetViews>
  <sheetFormatPr defaultRowHeight="14.4" x14ac:dyDescent="0.3"/>
  <cols>
    <col min="1" max="1" width="9.6640625" style="117" customWidth="1"/>
    <col min="2" max="2" width="27.33203125" style="115" customWidth="1"/>
    <col min="4" max="4" width="14.5546875" customWidth="1"/>
    <col min="5" max="5" width="6" customWidth="1"/>
    <col min="6" max="6" width="8.88671875" customWidth="1"/>
    <col min="7" max="7" width="6" customWidth="1"/>
    <col min="8" max="8" width="11.33203125" customWidth="1"/>
    <col min="9" max="9" width="10.109375" customWidth="1"/>
    <col min="10" max="10" width="4.109375" customWidth="1"/>
    <col min="11" max="11" width="4" customWidth="1"/>
    <col min="12" max="12" width="4.6640625" customWidth="1"/>
    <col min="13" max="13" width="4.88671875" customWidth="1"/>
    <col min="14" max="14" width="3.88671875" customWidth="1"/>
    <col min="15" max="15" width="4.33203125" customWidth="1"/>
    <col min="16" max="16" width="4.109375" customWidth="1"/>
    <col min="17" max="17" width="4.6640625" customWidth="1"/>
    <col min="18" max="18" width="5.33203125" customWidth="1"/>
  </cols>
  <sheetData>
    <row r="1" spans="1:18" ht="15.75" customHeight="1" x14ac:dyDescent="0.3">
      <c r="A1" s="261" t="s">
        <v>278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5"/>
      <c r="R1" s="5"/>
    </row>
    <row r="2" spans="1:18" ht="15.6" x14ac:dyDescent="0.3">
      <c r="A2" s="262" t="s">
        <v>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7"/>
      <c r="R2" s="7"/>
    </row>
    <row r="3" spans="1:18" ht="15.6" x14ac:dyDescent="0.3">
      <c r="A3" s="262" t="s">
        <v>244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7"/>
      <c r="P3" s="7"/>
      <c r="Q3" s="7"/>
      <c r="R3" s="7"/>
    </row>
    <row r="4" spans="1:18" ht="15.6" x14ac:dyDescent="0.3">
      <c r="A4" s="7" t="s">
        <v>254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x14ac:dyDescent="0.25">
      <c r="A5" s="2"/>
      <c r="B5" s="2"/>
    </row>
    <row r="6" spans="1:18" ht="15.6" x14ac:dyDescent="0.3">
      <c r="A6" s="2" t="s">
        <v>245</v>
      </c>
      <c r="B6" s="2"/>
    </row>
    <row r="7" spans="1:18" ht="15.6" x14ac:dyDescent="0.3">
      <c r="A7" s="263" t="s">
        <v>14</v>
      </c>
      <c r="B7" s="263"/>
    </row>
    <row r="8" spans="1:18" x14ac:dyDescent="0.3">
      <c r="A8" s="139" t="s">
        <v>279</v>
      </c>
      <c r="B8"/>
    </row>
    <row r="9" spans="1:18" ht="15" x14ac:dyDescent="0.25">
      <c r="A9" s="139"/>
      <c r="B9"/>
    </row>
    <row r="10" spans="1:18" x14ac:dyDescent="0.3">
      <c r="A10" s="139" t="s">
        <v>246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2" spans="1:18" ht="26.25" customHeight="1" x14ac:dyDescent="0.3">
      <c r="A12" s="257" t="s">
        <v>172</v>
      </c>
      <c r="B12" s="258" t="s">
        <v>0</v>
      </c>
      <c r="C12" s="259" t="s">
        <v>8</v>
      </c>
      <c r="D12" s="258" t="s">
        <v>226</v>
      </c>
      <c r="E12" s="258" t="s">
        <v>112</v>
      </c>
      <c r="F12" s="258"/>
      <c r="G12" s="258"/>
      <c r="H12" s="258" t="s">
        <v>103</v>
      </c>
      <c r="I12" s="258"/>
      <c r="J12" s="274" t="s">
        <v>1</v>
      </c>
      <c r="K12" s="274"/>
      <c r="L12" s="274"/>
      <c r="M12" s="274"/>
      <c r="N12" s="274"/>
      <c r="O12" s="274"/>
      <c r="P12" s="274"/>
      <c r="Q12" s="274"/>
    </row>
    <row r="13" spans="1:18" ht="26.25" customHeight="1" x14ac:dyDescent="0.3">
      <c r="A13" s="257"/>
      <c r="B13" s="258"/>
      <c r="C13" s="259"/>
      <c r="D13" s="258"/>
      <c r="E13" s="258" t="s">
        <v>173</v>
      </c>
      <c r="F13" s="258"/>
      <c r="G13" s="258"/>
      <c r="H13" s="258" t="s">
        <v>227</v>
      </c>
      <c r="I13" s="258"/>
      <c r="J13" s="274"/>
      <c r="K13" s="274"/>
      <c r="L13" s="274"/>
      <c r="M13" s="274"/>
      <c r="N13" s="274"/>
      <c r="O13" s="274"/>
      <c r="P13" s="274"/>
      <c r="Q13" s="274"/>
    </row>
    <row r="14" spans="1:18" ht="60" customHeight="1" x14ac:dyDescent="0.3">
      <c r="A14" s="257"/>
      <c r="B14" s="258"/>
      <c r="C14" s="260" t="s">
        <v>174</v>
      </c>
      <c r="D14" s="260" t="s">
        <v>174</v>
      </c>
      <c r="E14" s="260" t="s">
        <v>175</v>
      </c>
      <c r="F14" s="260" t="s">
        <v>176</v>
      </c>
      <c r="G14" s="260" t="s">
        <v>177</v>
      </c>
      <c r="H14" s="260" t="s">
        <v>178</v>
      </c>
      <c r="I14" s="260" t="s">
        <v>179</v>
      </c>
      <c r="J14" s="264" t="s">
        <v>2</v>
      </c>
      <c r="K14" s="264" t="s">
        <v>180</v>
      </c>
      <c r="L14" s="264" t="s">
        <v>3</v>
      </c>
      <c r="M14" s="264" t="s">
        <v>181</v>
      </c>
      <c r="N14" s="264" t="s">
        <v>4</v>
      </c>
      <c r="O14" s="264" t="s">
        <v>182</v>
      </c>
      <c r="P14" s="264" t="s">
        <v>183</v>
      </c>
      <c r="Q14" s="260" t="s">
        <v>184</v>
      </c>
    </row>
    <row r="15" spans="1:18" ht="21" customHeight="1" x14ac:dyDescent="0.3">
      <c r="A15" s="257"/>
      <c r="B15" s="258"/>
      <c r="C15" s="260"/>
      <c r="D15" s="260"/>
      <c r="E15" s="260"/>
      <c r="F15" s="260"/>
      <c r="G15" s="260"/>
      <c r="H15" s="260"/>
      <c r="I15" s="260"/>
      <c r="J15" s="264"/>
      <c r="K15" s="264"/>
      <c r="L15" s="264"/>
      <c r="M15" s="264"/>
      <c r="N15" s="264"/>
      <c r="O15" s="264"/>
      <c r="P15" s="264"/>
      <c r="Q15" s="260"/>
    </row>
    <row r="16" spans="1:18" ht="15" x14ac:dyDescent="0.25">
      <c r="A16" s="116">
        <v>1</v>
      </c>
      <c r="B16" s="110">
        <v>2</v>
      </c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</row>
    <row r="17" spans="1:17" x14ac:dyDescent="0.3">
      <c r="A17" s="266"/>
      <c r="B17" s="267" t="s">
        <v>185</v>
      </c>
      <c r="C17" s="268">
        <f>C19+C32</f>
        <v>4665.75</v>
      </c>
      <c r="D17" s="269">
        <f>D19+D32</f>
        <v>2165.25</v>
      </c>
      <c r="E17" s="268">
        <f>E19+E32</f>
        <v>2500.5</v>
      </c>
      <c r="F17" s="265"/>
      <c r="G17" s="265"/>
      <c r="H17" s="270"/>
      <c r="I17" s="270"/>
      <c r="J17" s="271" t="s">
        <v>5</v>
      </c>
      <c r="K17" s="271"/>
      <c r="L17" s="271"/>
      <c r="M17" s="271"/>
      <c r="N17" s="271"/>
      <c r="O17" s="271"/>
      <c r="P17" s="271"/>
      <c r="Q17" s="271"/>
    </row>
    <row r="18" spans="1:17" x14ac:dyDescent="0.3">
      <c r="A18" s="266"/>
      <c r="B18" s="267"/>
      <c r="C18" s="268"/>
      <c r="D18" s="269"/>
      <c r="E18" s="265"/>
      <c r="F18" s="265"/>
      <c r="G18" s="265"/>
      <c r="H18" s="270"/>
      <c r="I18" s="270"/>
      <c r="J18" s="141">
        <v>32</v>
      </c>
      <c r="K18" s="142">
        <v>33</v>
      </c>
      <c r="L18" s="142">
        <v>33</v>
      </c>
      <c r="M18" s="142">
        <v>33</v>
      </c>
      <c r="N18" s="142">
        <v>33</v>
      </c>
      <c r="O18" s="142">
        <v>33</v>
      </c>
      <c r="P18" s="142">
        <v>33</v>
      </c>
      <c r="Q18" s="142">
        <v>33</v>
      </c>
    </row>
    <row r="19" spans="1:17" x14ac:dyDescent="0.3">
      <c r="A19" s="143"/>
      <c r="B19" s="144" t="s">
        <v>186</v>
      </c>
      <c r="C19" s="155">
        <f>C20+C25+C39</f>
        <v>3553</v>
      </c>
      <c r="D19" s="145">
        <f>D20+D25</f>
        <v>1778</v>
      </c>
      <c r="E19" s="265">
        <f>E20+E25+E39</f>
        <v>1775</v>
      </c>
      <c r="F19" s="265"/>
      <c r="G19" s="265"/>
      <c r="H19" s="142"/>
      <c r="I19" s="142"/>
      <c r="J19" s="271" t="s">
        <v>6</v>
      </c>
      <c r="K19" s="271"/>
      <c r="L19" s="271"/>
      <c r="M19" s="271"/>
      <c r="N19" s="271"/>
      <c r="O19" s="271"/>
      <c r="P19" s="271"/>
      <c r="Q19" s="271"/>
    </row>
    <row r="20" spans="1:17" ht="26.25" customHeight="1" x14ac:dyDescent="0.3">
      <c r="A20" s="146" t="s">
        <v>187</v>
      </c>
      <c r="B20" s="144" t="s">
        <v>188</v>
      </c>
      <c r="C20" s="145">
        <f>D20+E20</f>
        <v>2222</v>
      </c>
      <c r="D20" s="166">
        <f>SUM(D21:D24)</f>
        <v>1301</v>
      </c>
      <c r="E20" s="265">
        <f>G21+F22+G23+E24</f>
        <v>921</v>
      </c>
      <c r="F20" s="265"/>
      <c r="G20" s="265"/>
      <c r="H20" s="145"/>
      <c r="I20" s="145"/>
      <c r="J20" s="147">
        <f>J21+J22+J23+J24</f>
        <v>3</v>
      </c>
      <c r="K20" s="148">
        <f t="shared" ref="K20:Q20" si="0">K21+K22+K23+K24</f>
        <v>3</v>
      </c>
      <c r="L20" s="148">
        <f t="shared" si="0"/>
        <v>3</v>
      </c>
      <c r="M20" s="188">
        <f>M21+M22+M23</f>
        <v>3.5</v>
      </c>
      <c r="N20" s="148">
        <f t="shared" si="0"/>
        <v>3.5</v>
      </c>
      <c r="O20" s="148">
        <f t="shared" si="0"/>
        <v>3.5</v>
      </c>
      <c r="P20" s="168">
        <f t="shared" si="0"/>
        <v>4</v>
      </c>
      <c r="Q20" s="148">
        <f t="shared" si="0"/>
        <v>4.5</v>
      </c>
    </row>
    <row r="21" spans="1:17" ht="18" customHeight="1" x14ac:dyDescent="0.3">
      <c r="A21" s="143" t="s">
        <v>189</v>
      </c>
      <c r="B21" s="149" t="s">
        <v>248</v>
      </c>
      <c r="C21" s="164">
        <f>D21+E21+F21+G21</f>
        <v>1316</v>
      </c>
      <c r="D21" s="158">
        <v>757</v>
      </c>
      <c r="E21" s="165"/>
      <c r="F21" s="142"/>
      <c r="G21" s="142">
        <f>J21*J18+K21*K18+L21*L18+M21*M18+N21*N18+O21*O18+P21*P18+Q21*Q18</f>
        <v>559</v>
      </c>
      <c r="H21" s="143" t="s">
        <v>229</v>
      </c>
      <c r="I21" s="143" t="s">
        <v>228</v>
      </c>
      <c r="J21" s="142">
        <v>2</v>
      </c>
      <c r="K21" s="142">
        <v>2</v>
      </c>
      <c r="L21" s="142">
        <v>2</v>
      </c>
      <c r="M21" s="142">
        <v>2</v>
      </c>
      <c r="N21" s="142">
        <v>2</v>
      </c>
      <c r="O21" s="142">
        <v>2</v>
      </c>
      <c r="P21" s="142">
        <v>2.5</v>
      </c>
      <c r="Q21" s="142">
        <v>2.5</v>
      </c>
    </row>
    <row r="22" spans="1:17" ht="15" customHeight="1" x14ac:dyDescent="0.3">
      <c r="A22" s="143" t="s">
        <v>190</v>
      </c>
      <c r="B22" s="149" t="s">
        <v>191</v>
      </c>
      <c r="C22" s="164">
        <f t="shared" ref="C22:C24" si="1">D22+E22+F22+G22</f>
        <v>330</v>
      </c>
      <c r="D22" s="158">
        <v>165</v>
      </c>
      <c r="E22" s="165"/>
      <c r="F22" s="142">
        <f>J22*J18+K22*K18+L22*L18+M22*M18+N22*N18+O22*O18+P22*P18+Q22*Q18</f>
        <v>165</v>
      </c>
      <c r="G22" s="142"/>
      <c r="H22" s="142" t="s">
        <v>263</v>
      </c>
      <c r="I22" s="142">
        <v>14</v>
      </c>
      <c r="J22" s="142"/>
      <c r="K22" s="142"/>
      <c r="L22" s="142"/>
      <c r="M22" s="142">
        <v>1</v>
      </c>
      <c r="N22" s="142">
        <v>1</v>
      </c>
      <c r="O22" s="142">
        <v>1</v>
      </c>
      <c r="P22" s="142">
        <v>1</v>
      </c>
      <c r="Q22" s="142">
        <v>1</v>
      </c>
    </row>
    <row r="23" spans="1:17" ht="14.25" customHeight="1" x14ac:dyDescent="0.3">
      <c r="A23" s="143" t="s">
        <v>192</v>
      </c>
      <c r="B23" s="149" t="s">
        <v>249</v>
      </c>
      <c r="C23" s="164">
        <f t="shared" si="1"/>
        <v>429</v>
      </c>
      <c r="D23" s="158">
        <v>330</v>
      </c>
      <c r="E23" s="165"/>
      <c r="F23" s="142"/>
      <c r="G23" s="159">
        <f>J23*J18+K23*K18+L23*L18+M23*M18+N23*N18+O23*O18+P23*P18+Q23*Q18</f>
        <v>99</v>
      </c>
      <c r="H23" s="150" t="s">
        <v>264</v>
      </c>
      <c r="I23" s="142"/>
      <c r="J23" s="142"/>
      <c r="K23" s="142"/>
      <c r="L23" s="142"/>
      <c r="M23" s="142">
        <v>0.5</v>
      </c>
      <c r="N23" s="182">
        <v>0.5</v>
      </c>
      <c r="O23" s="182">
        <v>0.5</v>
      </c>
      <c r="P23" s="182">
        <v>0.5</v>
      </c>
      <c r="Q23" s="142">
        <v>1</v>
      </c>
    </row>
    <row r="24" spans="1:17" ht="15" customHeight="1" x14ac:dyDescent="0.3">
      <c r="A24" s="143" t="s">
        <v>193</v>
      </c>
      <c r="B24" s="149" t="s">
        <v>230</v>
      </c>
      <c r="C24" s="164">
        <f t="shared" si="1"/>
        <v>147</v>
      </c>
      <c r="D24" s="158">
        <v>49</v>
      </c>
      <c r="E24" s="165">
        <f>J24*J18+K24*K18+L24*L18</f>
        <v>98</v>
      </c>
      <c r="F24" s="142"/>
      <c r="G24" s="142"/>
      <c r="H24" s="142" t="s">
        <v>194</v>
      </c>
      <c r="I24" s="142"/>
      <c r="J24" s="142">
        <v>1</v>
      </c>
      <c r="K24" s="142">
        <v>1</v>
      </c>
      <c r="L24" s="142">
        <v>1</v>
      </c>
      <c r="M24" s="142" t="s">
        <v>9</v>
      </c>
      <c r="N24" s="142"/>
      <c r="O24" s="142"/>
      <c r="P24" s="142"/>
      <c r="Q24" s="142"/>
    </row>
    <row r="25" spans="1:17" x14ac:dyDescent="0.3">
      <c r="A25" s="146" t="s">
        <v>195</v>
      </c>
      <c r="B25" s="144" t="s">
        <v>196</v>
      </c>
      <c r="C25" s="145">
        <f>D25+E25</f>
        <v>1135</v>
      </c>
      <c r="D25" s="167">
        <f>D26+D27+D28</f>
        <v>477</v>
      </c>
      <c r="E25" s="265">
        <f>F26+F27+F28</f>
        <v>658</v>
      </c>
      <c r="F25" s="265"/>
      <c r="G25" s="265"/>
      <c r="H25" s="145"/>
      <c r="I25" s="145"/>
      <c r="J25" s="169">
        <f>J26+J27+J28</f>
        <v>2</v>
      </c>
      <c r="K25" s="169">
        <f t="shared" ref="K25:Q25" si="2">K26+K27+K28</f>
        <v>2.5</v>
      </c>
      <c r="L25" s="170">
        <f t="shared" si="2"/>
        <v>2.5</v>
      </c>
      <c r="M25" s="170">
        <f t="shared" si="2"/>
        <v>2.5</v>
      </c>
      <c r="N25" s="170">
        <f t="shared" si="2"/>
        <v>2.5</v>
      </c>
      <c r="O25" s="169">
        <f t="shared" si="2"/>
        <v>2.5</v>
      </c>
      <c r="P25" s="169">
        <f t="shared" si="2"/>
        <v>2.5</v>
      </c>
      <c r="Q25" s="169">
        <f t="shared" si="2"/>
        <v>3</v>
      </c>
    </row>
    <row r="26" spans="1:17" x14ac:dyDescent="0.3">
      <c r="A26" s="143" t="s">
        <v>197</v>
      </c>
      <c r="B26" s="149" t="s">
        <v>198</v>
      </c>
      <c r="C26" s="142">
        <f>D26+F26</f>
        <v>641.5</v>
      </c>
      <c r="D26" s="142">
        <v>263</v>
      </c>
      <c r="E26" s="142"/>
      <c r="F26" s="142">
        <f>J26*J18+K26*K18+L26*L18+M26*M18+N26*N18+O26*O18+P26*P18+Q26*Q18</f>
        <v>378.5</v>
      </c>
      <c r="G26" s="142"/>
      <c r="H26" s="143" t="s">
        <v>231</v>
      </c>
      <c r="I26" s="142">
        <v>12</v>
      </c>
      <c r="J26" s="142">
        <v>1</v>
      </c>
      <c r="K26" s="142">
        <v>1.5</v>
      </c>
      <c r="L26" s="142">
        <v>1.5</v>
      </c>
      <c r="M26" s="142">
        <v>1.5</v>
      </c>
      <c r="N26" s="142">
        <v>1.5</v>
      </c>
      <c r="O26" s="142">
        <v>1.5</v>
      </c>
      <c r="P26" s="142">
        <v>1.5</v>
      </c>
      <c r="Q26" s="142">
        <v>1.5</v>
      </c>
    </row>
    <row r="27" spans="1:17" x14ac:dyDescent="0.3">
      <c r="A27" s="116" t="s">
        <v>199</v>
      </c>
      <c r="B27" s="112" t="s">
        <v>200</v>
      </c>
      <c r="C27" s="110">
        <f>D27+F27</f>
        <v>147</v>
      </c>
      <c r="D27" s="110">
        <v>49</v>
      </c>
      <c r="E27" s="110"/>
      <c r="F27" s="110">
        <f>J27*J18+K27*K18+L27*L18</f>
        <v>98</v>
      </c>
      <c r="G27" s="110"/>
      <c r="H27" s="161">
        <v>6</v>
      </c>
      <c r="I27" s="161"/>
      <c r="J27" s="110">
        <v>1</v>
      </c>
      <c r="K27" s="110">
        <v>1</v>
      </c>
      <c r="L27" s="110">
        <v>1</v>
      </c>
      <c r="M27" s="110"/>
      <c r="N27" s="110"/>
      <c r="O27" s="110"/>
      <c r="P27" s="110"/>
      <c r="Q27" s="110"/>
    </row>
    <row r="28" spans="1:17" ht="26.4" x14ac:dyDescent="0.3">
      <c r="A28" s="116" t="s">
        <v>201</v>
      </c>
      <c r="B28" s="112" t="s">
        <v>202</v>
      </c>
      <c r="C28" s="110">
        <f>D28+F28</f>
        <v>346.5</v>
      </c>
      <c r="D28" s="110">
        <v>165</v>
      </c>
      <c r="E28" s="110"/>
      <c r="F28" s="110">
        <f>M28*M18+N28*N18+O28*O18+P28*P18+Q28*Q18</f>
        <v>181.5</v>
      </c>
      <c r="G28" s="110"/>
      <c r="H28" s="161" t="s">
        <v>232</v>
      </c>
      <c r="I28" s="161">
        <v>14</v>
      </c>
      <c r="J28" s="110"/>
      <c r="K28" s="110"/>
      <c r="L28" s="110"/>
      <c r="M28" s="110">
        <v>1</v>
      </c>
      <c r="N28" s="110">
        <v>1</v>
      </c>
      <c r="O28" s="110">
        <v>1</v>
      </c>
      <c r="P28" s="110">
        <v>1</v>
      </c>
      <c r="Q28" s="110">
        <v>1.5</v>
      </c>
    </row>
    <row r="29" spans="1:17" ht="25.5" customHeight="1" x14ac:dyDescent="0.3">
      <c r="A29" s="273" t="s">
        <v>203</v>
      </c>
      <c r="B29" s="273"/>
      <c r="C29" s="113"/>
      <c r="D29" s="113"/>
      <c r="E29" s="273">
        <f>E20+E25</f>
        <v>1579</v>
      </c>
      <c r="F29" s="273"/>
      <c r="G29" s="273"/>
      <c r="H29" s="163"/>
      <c r="I29" s="163"/>
      <c r="J29" s="171">
        <f>J20+J25</f>
        <v>5</v>
      </c>
      <c r="K29" s="171">
        <f t="shared" ref="K29:Q29" si="3">K20+K25</f>
        <v>5.5</v>
      </c>
      <c r="L29" s="171">
        <f t="shared" si="3"/>
        <v>5.5</v>
      </c>
      <c r="M29" s="189">
        <f>M25+M20</f>
        <v>6</v>
      </c>
      <c r="N29" s="171">
        <f t="shared" si="3"/>
        <v>6</v>
      </c>
      <c r="O29" s="171">
        <f t="shared" si="3"/>
        <v>6</v>
      </c>
      <c r="P29" s="171">
        <f t="shared" si="3"/>
        <v>6.5</v>
      </c>
      <c r="Q29" s="171">
        <f t="shared" si="3"/>
        <v>7.5</v>
      </c>
    </row>
    <row r="30" spans="1:17" ht="28.5" customHeight="1" x14ac:dyDescent="0.3">
      <c r="A30" s="273" t="s">
        <v>204</v>
      </c>
      <c r="B30" s="273"/>
      <c r="C30" s="113">
        <f>C25+C20</f>
        <v>3357</v>
      </c>
      <c r="D30" s="113">
        <f>D25+D20</f>
        <v>1778</v>
      </c>
      <c r="E30" s="273">
        <f>E20+E25</f>
        <v>1579</v>
      </c>
      <c r="F30" s="273"/>
      <c r="G30" s="273"/>
      <c r="H30" s="163"/>
      <c r="I30" s="187"/>
      <c r="J30" s="174">
        <v>9</v>
      </c>
      <c r="K30" s="174">
        <v>9.5</v>
      </c>
      <c r="L30" s="174">
        <v>9.5</v>
      </c>
      <c r="M30" s="174">
        <v>14</v>
      </c>
      <c r="N30" s="174">
        <v>14</v>
      </c>
      <c r="O30" s="174">
        <v>14</v>
      </c>
      <c r="P30" s="174">
        <v>15.5</v>
      </c>
      <c r="Q30" s="173">
        <v>16.5</v>
      </c>
    </row>
    <row r="31" spans="1:17" ht="26.25" customHeight="1" x14ac:dyDescent="0.3">
      <c r="A31" s="273" t="s">
        <v>205</v>
      </c>
      <c r="B31" s="273"/>
      <c r="C31" s="113"/>
      <c r="D31" s="113"/>
      <c r="E31" s="273"/>
      <c r="F31" s="273"/>
      <c r="G31" s="273"/>
      <c r="H31" s="163">
        <v>31</v>
      </c>
      <c r="I31" s="163">
        <v>10</v>
      </c>
      <c r="J31" s="172"/>
      <c r="K31" s="172"/>
      <c r="L31" s="172"/>
      <c r="M31" s="172"/>
      <c r="N31" s="172"/>
      <c r="O31" s="172"/>
      <c r="P31" s="172"/>
      <c r="Q31" s="172"/>
    </row>
    <row r="32" spans="1:17" x14ac:dyDescent="0.3">
      <c r="A32" s="146" t="s">
        <v>206</v>
      </c>
      <c r="B32" s="144" t="s">
        <v>233</v>
      </c>
      <c r="C32" s="178">
        <f>D32+E32</f>
        <v>1112.75</v>
      </c>
      <c r="D32" s="151">
        <f>SUM(D33:D35)</f>
        <v>387.25</v>
      </c>
      <c r="E32" s="268">
        <f>SUM(E33:G35)</f>
        <v>725.5</v>
      </c>
      <c r="F32" s="268"/>
      <c r="G32" s="268"/>
      <c r="H32" s="163"/>
      <c r="I32" s="163"/>
      <c r="J32" s="147">
        <f>J33+J34+J35</f>
        <v>0.5</v>
      </c>
      <c r="K32" s="147">
        <f t="shared" ref="K32:Q32" si="4">K33+K34+K35</f>
        <v>0.5</v>
      </c>
      <c r="L32" s="147">
        <f t="shared" si="4"/>
        <v>0.5</v>
      </c>
      <c r="M32" s="147">
        <f t="shared" si="4"/>
        <v>4.5</v>
      </c>
      <c r="N32" s="147">
        <f t="shared" si="4"/>
        <v>4</v>
      </c>
      <c r="O32" s="147">
        <f t="shared" si="4"/>
        <v>4</v>
      </c>
      <c r="P32" s="147">
        <f t="shared" si="4"/>
        <v>4</v>
      </c>
      <c r="Q32" s="147">
        <f t="shared" si="4"/>
        <v>4</v>
      </c>
    </row>
    <row r="33" spans="1:17" ht="26.4" x14ac:dyDescent="0.3">
      <c r="A33" s="183" t="s">
        <v>207</v>
      </c>
      <c r="B33" s="191" t="s">
        <v>250</v>
      </c>
      <c r="C33" s="159">
        <f>D33+E33</f>
        <v>990</v>
      </c>
      <c r="D33" s="159">
        <f>E33/2</f>
        <v>330</v>
      </c>
      <c r="E33" s="182">
        <f>J33*J18+K33*K18+L33*L18+M33*M18+N33*N18+O33*O18+P33*P18+Q33*Q18</f>
        <v>660</v>
      </c>
      <c r="F33" s="157"/>
      <c r="G33" s="157"/>
      <c r="H33" s="182" t="s">
        <v>264</v>
      </c>
      <c r="I33" s="163"/>
      <c r="J33" s="182"/>
      <c r="K33" s="182"/>
      <c r="L33" s="182"/>
      <c r="M33" s="182">
        <v>4</v>
      </c>
      <c r="N33" s="159">
        <v>4</v>
      </c>
      <c r="O33" s="159">
        <v>4</v>
      </c>
      <c r="P33" s="159">
        <v>4</v>
      </c>
      <c r="Q33" s="159">
        <v>4</v>
      </c>
    </row>
    <row r="34" spans="1:17" ht="26.4" x14ac:dyDescent="0.3">
      <c r="A34" s="183" t="s">
        <v>272</v>
      </c>
      <c r="B34" s="175" t="s">
        <v>255</v>
      </c>
      <c r="C34" s="159">
        <f>D34+F34</f>
        <v>24.75</v>
      </c>
      <c r="D34" s="159">
        <f>F34/2</f>
        <v>8.25</v>
      </c>
      <c r="E34" s="159"/>
      <c r="F34" s="182">
        <f>K34*K18+L34*L18+M34*M18+J34*J18</f>
        <v>16.5</v>
      </c>
      <c r="G34" s="159"/>
      <c r="H34" s="182">
        <v>8</v>
      </c>
      <c r="I34" s="163"/>
      <c r="J34" s="159"/>
      <c r="K34" s="159"/>
      <c r="L34" s="159"/>
      <c r="M34" s="159">
        <v>0.5</v>
      </c>
      <c r="N34" s="159"/>
      <c r="O34" s="159"/>
      <c r="P34" s="159"/>
      <c r="Q34" s="159"/>
    </row>
    <row r="35" spans="1:17" x14ac:dyDescent="0.3">
      <c r="A35" s="160" t="s">
        <v>251</v>
      </c>
      <c r="B35" s="149" t="s">
        <v>256</v>
      </c>
      <c r="C35" s="159">
        <f>D35+G35</f>
        <v>98</v>
      </c>
      <c r="D35" s="159">
        <f>G35</f>
        <v>49</v>
      </c>
      <c r="E35" s="159"/>
      <c r="F35" s="176"/>
      <c r="G35" s="159">
        <f>J35*J18+K35*K18+L35*L18+M35*M18</f>
        <v>49</v>
      </c>
      <c r="H35" s="161">
        <v>8</v>
      </c>
      <c r="I35" s="161"/>
      <c r="J35" s="182">
        <v>0.5</v>
      </c>
      <c r="K35" s="182">
        <v>0.5</v>
      </c>
      <c r="L35" s="182">
        <v>0.5</v>
      </c>
      <c r="M35" s="182"/>
      <c r="N35" s="142"/>
      <c r="O35" s="142"/>
      <c r="P35" s="142"/>
      <c r="Q35" s="142"/>
    </row>
    <row r="36" spans="1:17" ht="22.5" customHeight="1" x14ac:dyDescent="0.3">
      <c r="A36" s="265" t="s">
        <v>208</v>
      </c>
      <c r="B36" s="265"/>
      <c r="C36" s="145"/>
      <c r="D36" s="145"/>
      <c r="E36" s="265">
        <f>E32+E29</f>
        <v>2304.5</v>
      </c>
      <c r="F36" s="265"/>
      <c r="G36" s="265"/>
      <c r="H36" s="163"/>
      <c r="I36" s="163"/>
      <c r="J36" s="145">
        <f t="shared" ref="J36:Q36" si="5">J29+J32</f>
        <v>5.5</v>
      </c>
      <c r="K36" s="145">
        <f t="shared" si="5"/>
        <v>6</v>
      </c>
      <c r="L36" s="145">
        <f t="shared" si="5"/>
        <v>6</v>
      </c>
      <c r="M36" s="145">
        <f t="shared" si="5"/>
        <v>10.5</v>
      </c>
      <c r="N36" s="145">
        <f t="shared" si="5"/>
        <v>10</v>
      </c>
      <c r="O36" s="145">
        <f t="shared" si="5"/>
        <v>10</v>
      </c>
      <c r="P36" s="145">
        <f t="shared" si="5"/>
        <v>10.5</v>
      </c>
      <c r="Q36" s="145">
        <f t="shared" si="5"/>
        <v>11.5</v>
      </c>
    </row>
    <row r="37" spans="1:17" ht="25.5" customHeight="1" x14ac:dyDescent="0.3">
      <c r="A37" s="265" t="s">
        <v>234</v>
      </c>
      <c r="B37" s="265"/>
      <c r="C37" s="155">
        <f>C30+C32</f>
        <v>4469.75</v>
      </c>
      <c r="D37" s="151">
        <f>D32+D30</f>
        <v>2165.25</v>
      </c>
      <c r="E37" s="265"/>
      <c r="F37" s="265"/>
      <c r="G37" s="265"/>
      <c r="H37" s="163"/>
      <c r="I37" s="163"/>
      <c r="J37" s="151">
        <v>11</v>
      </c>
      <c r="K37" s="145">
        <v>11.5</v>
      </c>
      <c r="L37" s="145">
        <v>10.5</v>
      </c>
      <c r="M37" s="145">
        <v>16</v>
      </c>
      <c r="N37" s="145">
        <v>19</v>
      </c>
      <c r="O37" s="145">
        <v>19</v>
      </c>
      <c r="P37" s="145">
        <v>22.5</v>
      </c>
      <c r="Q37" s="194">
        <v>23.5</v>
      </c>
    </row>
    <row r="38" spans="1:17" ht="24.75" customHeight="1" x14ac:dyDescent="0.3">
      <c r="A38" s="265" t="s">
        <v>209</v>
      </c>
      <c r="B38" s="265"/>
      <c r="C38" s="145"/>
      <c r="D38" s="145"/>
      <c r="E38" s="265"/>
      <c r="F38" s="265"/>
      <c r="G38" s="265"/>
      <c r="H38" s="163">
        <v>39</v>
      </c>
      <c r="I38" s="163">
        <v>10</v>
      </c>
      <c r="J38" s="145"/>
      <c r="K38" s="145"/>
      <c r="L38" s="145"/>
      <c r="M38" s="145"/>
      <c r="N38" s="145"/>
      <c r="O38" s="145"/>
      <c r="P38" s="145"/>
      <c r="Q38" s="145"/>
    </row>
    <row r="39" spans="1:17" x14ac:dyDescent="0.3">
      <c r="A39" s="146" t="s">
        <v>210</v>
      </c>
      <c r="B39" s="145" t="s">
        <v>16</v>
      </c>
      <c r="C39" s="145">
        <f>E39</f>
        <v>196</v>
      </c>
      <c r="D39" s="145" t="s">
        <v>18</v>
      </c>
      <c r="E39" s="265">
        <f>SUM(E40:G46)</f>
        <v>196</v>
      </c>
      <c r="F39" s="265"/>
      <c r="G39" s="265"/>
      <c r="H39" s="163"/>
      <c r="I39" s="163"/>
      <c r="J39" s="265" t="s">
        <v>211</v>
      </c>
      <c r="K39" s="265"/>
      <c r="L39" s="265"/>
      <c r="M39" s="265"/>
      <c r="N39" s="265"/>
      <c r="O39" s="265"/>
      <c r="P39" s="265"/>
      <c r="Q39" s="265"/>
    </row>
    <row r="40" spans="1:17" x14ac:dyDescent="0.3">
      <c r="A40" s="143" t="s">
        <v>212</v>
      </c>
      <c r="B40" s="149" t="s">
        <v>213</v>
      </c>
      <c r="C40" s="142"/>
      <c r="D40" s="142"/>
      <c r="E40" s="142"/>
      <c r="F40" s="142"/>
      <c r="G40" s="142">
        <f>J40+K40+L40+M40+N40+O40+P40+Q40</f>
        <v>62</v>
      </c>
      <c r="H40" s="161"/>
      <c r="I40" s="161"/>
      <c r="J40" s="142">
        <v>6</v>
      </c>
      <c r="K40" s="142">
        <v>8</v>
      </c>
      <c r="L40" s="142">
        <v>8</v>
      </c>
      <c r="M40" s="142">
        <v>8</v>
      </c>
      <c r="N40" s="142">
        <v>8</v>
      </c>
      <c r="O40" s="159">
        <v>8</v>
      </c>
      <c r="P40" s="159">
        <v>8</v>
      </c>
      <c r="Q40" s="159">
        <v>8</v>
      </c>
    </row>
    <row r="41" spans="1:17" x14ac:dyDescent="0.3">
      <c r="A41" s="116" t="s">
        <v>214</v>
      </c>
      <c r="B41" s="149" t="s">
        <v>198</v>
      </c>
      <c r="C41" s="159"/>
      <c r="D41" s="159"/>
      <c r="E41" s="159"/>
      <c r="F41" s="159">
        <f>J41+K41+L41+M41+N41+O41+P41+Q41</f>
        <v>13</v>
      </c>
      <c r="G41" s="159"/>
      <c r="H41" s="161"/>
      <c r="I41" s="161"/>
      <c r="J41" s="181">
        <v>1</v>
      </c>
      <c r="K41" s="181">
        <v>1.5</v>
      </c>
      <c r="L41" s="207">
        <v>1.5</v>
      </c>
      <c r="M41" s="207">
        <v>1.5</v>
      </c>
      <c r="N41" s="207">
        <v>1.5</v>
      </c>
      <c r="O41" s="207">
        <v>2</v>
      </c>
      <c r="P41" s="207">
        <v>2</v>
      </c>
      <c r="Q41" s="207">
        <v>2</v>
      </c>
    </row>
    <row r="42" spans="1:17" ht="26.4" x14ac:dyDescent="0.3">
      <c r="A42" s="160" t="s">
        <v>252</v>
      </c>
      <c r="B42" s="149" t="s">
        <v>215</v>
      </c>
      <c r="C42" s="159"/>
      <c r="D42" s="159"/>
      <c r="E42" s="159"/>
      <c r="F42" s="159">
        <f t="shared" ref="F42:F43" si="6">J42+K42+L42+M42+N42+O42+P42+Q42</f>
        <v>6</v>
      </c>
      <c r="G42" s="159"/>
      <c r="H42" s="161"/>
      <c r="I42" s="161"/>
      <c r="J42" s="159"/>
      <c r="K42" s="159"/>
      <c r="L42" s="159"/>
      <c r="M42" s="159">
        <v>1</v>
      </c>
      <c r="N42" s="159">
        <v>1</v>
      </c>
      <c r="O42" s="159">
        <v>1</v>
      </c>
      <c r="P42" s="159">
        <v>1</v>
      </c>
      <c r="Q42" s="159">
        <v>2</v>
      </c>
    </row>
    <row r="43" spans="1:17" x14ac:dyDescent="0.3">
      <c r="A43" s="116" t="s">
        <v>216</v>
      </c>
      <c r="B43" s="112" t="s">
        <v>191</v>
      </c>
      <c r="C43" s="110"/>
      <c r="D43" s="110"/>
      <c r="E43" s="110"/>
      <c r="F43" s="159">
        <f t="shared" si="6"/>
        <v>4</v>
      </c>
      <c r="G43" s="110"/>
      <c r="H43" s="161"/>
      <c r="I43" s="161"/>
      <c r="J43" s="110"/>
      <c r="K43" s="110"/>
      <c r="L43" s="158"/>
      <c r="M43" s="158"/>
      <c r="N43" s="158">
        <v>1</v>
      </c>
      <c r="O43" s="158">
        <v>1</v>
      </c>
      <c r="P43" s="158">
        <v>1</v>
      </c>
      <c r="Q43" s="158">
        <v>1</v>
      </c>
    </row>
    <row r="44" spans="1:17" x14ac:dyDescent="0.3">
      <c r="A44" s="116" t="s">
        <v>273</v>
      </c>
      <c r="B44" s="112" t="s">
        <v>249</v>
      </c>
      <c r="C44" s="207"/>
      <c r="D44" s="207"/>
      <c r="E44" s="207"/>
      <c r="F44" s="209"/>
      <c r="G44" s="207">
        <f>M44+N44+O44+P44+Q44</f>
        <v>3</v>
      </c>
      <c r="H44" s="209"/>
      <c r="I44" s="209"/>
      <c r="J44" s="207"/>
      <c r="K44" s="207"/>
      <c r="L44" s="207"/>
      <c r="M44" s="207">
        <v>0.5</v>
      </c>
      <c r="N44" s="207">
        <v>0.5</v>
      </c>
      <c r="O44" s="207">
        <v>0.5</v>
      </c>
      <c r="P44" s="207">
        <v>0.5</v>
      </c>
      <c r="Q44" s="207">
        <v>1</v>
      </c>
    </row>
    <row r="45" spans="1:17" x14ac:dyDescent="0.3">
      <c r="A45" s="116" t="s">
        <v>253</v>
      </c>
      <c r="B45" s="121" t="s">
        <v>217</v>
      </c>
      <c r="C45" s="110"/>
      <c r="D45" s="110"/>
      <c r="E45" s="110">
        <f>J45+K45+L45+M45+N45+O45+P45+Q45</f>
        <v>60</v>
      </c>
      <c r="F45" s="159"/>
      <c r="G45" s="110"/>
      <c r="H45" s="161"/>
      <c r="I45" s="161"/>
      <c r="J45" s="110">
        <v>20</v>
      </c>
      <c r="K45" s="110">
        <v>20</v>
      </c>
      <c r="L45" s="110">
        <v>20</v>
      </c>
      <c r="M45" s="110"/>
      <c r="N45" s="110"/>
      <c r="O45" s="110"/>
      <c r="P45" s="110"/>
      <c r="Q45" s="110"/>
    </row>
    <row r="46" spans="1:17" x14ac:dyDescent="0.3">
      <c r="A46" s="116" t="s">
        <v>274</v>
      </c>
      <c r="B46" s="114" t="s">
        <v>260</v>
      </c>
      <c r="C46" s="110"/>
      <c r="D46" s="110"/>
      <c r="E46" s="110">
        <f>J46+K46+L46+M46+N46+O46+P46+Q46</f>
        <v>48</v>
      </c>
      <c r="F46" s="159"/>
      <c r="G46" s="110"/>
      <c r="H46" s="161"/>
      <c r="I46" s="161"/>
      <c r="J46" s="182"/>
      <c r="K46" s="110"/>
      <c r="L46" s="110"/>
      <c r="M46" s="110"/>
      <c r="N46" s="110"/>
      <c r="O46" s="110">
        <v>16</v>
      </c>
      <c r="P46" s="110">
        <v>16</v>
      </c>
      <c r="Q46" s="110">
        <v>16</v>
      </c>
    </row>
    <row r="47" spans="1:17" x14ac:dyDescent="0.3">
      <c r="A47" s="146" t="s">
        <v>218</v>
      </c>
      <c r="B47" s="163" t="s">
        <v>219</v>
      </c>
      <c r="C47" s="265" t="s">
        <v>7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</row>
    <row r="48" spans="1:17" ht="26.4" x14ac:dyDescent="0.3">
      <c r="A48" s="146" t="s">
        <v>220</v>
      </c>
      <c r="B48" s="195" t="s">
        <v>221</v>
      </c>
      <c r="C48" s="177">
        <v>7</v>
      </c>
      <c r="D48" s="161"/>
      <c r="E48" s="161"/>
      <c r="F48" s="161"/>
      <c r="G48" s="161"/>
      <c r="H48" s="270"/>
      <c r="I48" s="270"/>
      <c r="J48" s="161">
        <v>1</v>
      </c>
      <c r="K48" s="161">
        <v>1</v>
      </c>
      <c r="L48" s="161">
        <v>1</v>
      </c>
      <c r="M48" s="161">
        <v>1</v>
      </c>
      <c r="N48" s="161">
        <v>1</v>
      </c>
      <c r="O48" s="161">
        <v>1</v>
      </c>
      <c r="P48" s="161">
        <v>1</v>
      </c>
      <c r="Q48" s="161" t="s">
        <v>18</v>
      </c>
    </row>
    <row r="49" spans="1:17" x14ac:dyDescent="0.3">
      <c r="A49" s="146" t="s">
        <v>222</v>
      </c>
      <c r="B49" s="195" t="s">
        <v>99</v>
      </c>
      <c r="C49" s="177">
        <v>2</v>
      </c>
      <c r="D49" s="161"/>
      <c r="E49" s="161"/>
      <c r="F49" s="161"/>
      <c r="G49" s="161"/>
      <c r="H49" s="270"/>
      <c r="I49" s="270"/>
      <c r="J49" s="161"/>
      <c r="K49" s="161"/>
      <c r="L49" s="161"/>
      <c r="M49" s="161"/>
      <c r="N49" s="161"/>
      <c r="O49" s="161"/>
      <c r="P49" s="161"/>
      <c r="Q49" s="161">
        <v>2</v>
      </c>
    </row>
    <row r="50" spans="1:17" x14ac:dyDescent="0.3">
      <c r="A50" s="162" t="s">
        <v>223</v>
      </c>
      <c r="B50" s="149" t="s">
        <v>213</v>
      </c>
      <c r="C50" s="161">
        <v>1</v>
      </c>
      <c r="D50" s="161"/>
      <c r="E50" s="161"/>
      <c r="F50" s="161"/>
      <c r="G50" s="161"/>
      <c r="H50" s="270"/>
      <c r="I50" s="270"/>
      <c r="J50" s="161"/>
      <c r="K50" s="161"/>
      <c r="L50" s="161"/>
      <c r="M50" s="161"/>
      <c r="N50" s="161"/>
      <c r="O50" s="161"/>
      <c r="P50" s="161"/>
      <c r="Q50" s="161"/>
    </row>
    <row r="51" spans="1:17" x14ac:dyDescent="0.3">
      <c r="A51" s="162" t="s">
        <v>224</v>
      </c>
      <c r="B51" s="149" t="s">
        <v>198</v>
      </c>
      <c r="C51" s="161">
        <v>0.5</v>
      </c>
      <c r="D51" s="161"/>
      <c r="E51" s="161"/>
      <c r="F51" s="161"/>
      <c r="G51" s="161"/>
      <c r="H51" s="270"/>
      <c r="I51" s="270"/>
      <c r="J51" s="161"/>
      <c r="K51" s="161"/>
      <c r="L51" s="161"/>
      <c r="M51" s="161"/>
      <c r="N51" s="161"/>
      <c r="O51" s="161"/>
      <c r="P51" s="161"/>
      <c r="Q51" s="161"/>
    </row>
    <row r="52" spans="1:17" ht="26.4" x14ac:dyDescent="0.3">
      <c r="A52" s="162" t="s">
        <v>225</v>
      </c>
      <c r="B52" s="149" t="s">
        <v>202</v>
      </c>
      <c r="C52" s="161">
        <v>0.5</v>
      </c>
      <c r="D52" s="161"/>
      <c r="E52" s="161"/>
      <c r="F52" s="161"/>
      <c r="G52" s="161"/>
      <c r="H52" s="270"/>
      <c r="I52" s="270"/>
      <c r="J52" s="161"/>
      <c r="K52" s="161"/>
      <c r="L52" s="161"/>
      <c r="M52" s="161"/>
      <c r="N52" s="161"/>
      <c r="O52" s="161"/>
      <c r="P52" s="161"/>
      <c r="Q52" s="161"/>
    </row>
    <row r="53" spans="1:17" x14ac:dyDescent="0.3">
      <c r="A53" s="265" t="s">
        <v>11</v>
      </c>
      <c r="B53" s="265"/>
      <c r="C53" s="161">
        <v>8</v>
      </c>
      <c r="D53" s="163"/>
      <c r="E53" s="163"/>
      <c r="F53" s="163"/>
      <c r="G53" s="163"/>
      <c r="H53" s="265"/>
      <c r="I53" s="265"/>
      <c r="J53" s="161">
        <v>1</v>
      </c>
      <c r="K53" s="161">
        <v>1</v>
      </c>
      <c r="L53" s="161">
        <v>1</v>
      </c>
      <c r="M53" s="161">
        <v>1</v>
      </c>
      <c r="N53" s="161">
        <v>1</v>
      </c>
      <c r="O53" s="161">
        <v>1</v>
      </c>
      <c r="P53" s="161">
        <v>1</v>
      </c>
      <c r="Q53" s="161">
        <v>1</v>
      </c>
    </row>
    <row r="54" spans="1:17" ht="2.25" customHeight="1" x14ac:dyDescent="0.3"/>
    <row r="55" spans="1:17" ht="3" customHeight="1" x14ac:dyDescent="0.3"/>
    <row r="56" spans="1:17" ht="3.75" customHeight="1" x14ac:dyDescent="0.3"/>
    <row r="57" spans="1:17" ht="3" customHeight="1" x14ac:dyDescent="0.3"/>
    <row r="59" spans="1:17" ht="15.6" x14ac:dyDescent="0.3">
      <c r="B59" s="262" t="s">
        <v>247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</row>
    <row r="67" spans="1:17" ht="26.4" x14ac:dyDescent="0.3">
      <c r="A67" s="190"/>
      <c r="B67" s="192" t="s">
        <v>257</v>
      </c>
      <c r="C67" s="165"/>
      <c r="D67" s="182"/>
      <c r="E67" s="182">
        <f>J67*J18+K67*K18+L67*L18+M67*M18+N67*N18+O67*O18+P67*P18+Q67*Q18</f>
        <v>16.5</v>
      </c>
      <c r="F67" s="177"/>
      <c r="G67" s="177"/>
      <c r="H67" s="177"/>
      <c r="I67" s="177"/>
      <c r="J67" s="182"/>
      <c r="K67" s="182"/>
      <c r="L67" s="182"/>
      <c r="M67" s="182">
        <v>0.5</v>
      </c>
      <c r="N67" s="182"/>
      <c r="O67" s="182"/>
      <c r="P67" s="182"/>
      <c r="Q67" s="182"/>
    </row>
    <row r="68" spans="1:17" x14ac:dyDescent="0.3">
      <c r="A68" s="190"/>
      <c r="B68" s="192" t="s">
        <v>258</v>
      </c>
      <c r="C68" s="165"/>
      <c r="D68" s="182"/>
      <c r="E68" s="182">
        <f>K68*33+L68*33</f>
        <v>66</v>
      </c>
      <c r="F68" s="177"/>
      <c r="G68" s="177"/>
      <c r="H68" s="177"/>
      <c r="I68" s="177"/>
      <c r="J68" s="182"/>
      <c r="K68" s="182">
        <v>1</v>
      </c>
      <c r="L68" s="182">
        <v>1</v>
      </c>
      <c r="M68" s="182"/>
      <c r="N68" s="182"/>
      <c r="O68" s="182"/>
      <c r="P68" s="182"/>
      <c r="Q68" s="182"/>
    </row>
    <row r="69" spans="1:17" x14ac:dyDescent="0.3">
      <c r="A69" s="190"/>
      <c r="B69" s="193" t="s">
        <v>259</v>
      </c>
      <c r="C69" s="165"/>
      <c r="D69" s="182"/>
      <c r="E69" s="182">
        <f>N69*33+O69*33</f>
        <v>66</v>
      </c>
      <c r="F69" s="177"/>
      <c r="G69" s="177"/>
      <c r="H69" s="177"/>
      <c r="I69" s="177"/>
      <c r="J69" s="182"/>
      <c r="K69" s="182"/>
      <c r="L69" s="182"/>
      <c r="M69" s="182"/>
      <c r="N69" s="182">
        <v>1</v>
      </c>
      <c r="O69" s="182">
        <v>1</v>
      </c>
      <c r="P69" s="182"/>
      <c r="Q69" s="182"/>
    </row>
  </sheetData>
  <mergeCells count="64">
    <mergeCell ref="A38:B38"/>
    <mergeCell ref="E38:G38"/>
    <mergeCell ref="A37:B37"/>
    <mergeCell ref="E37:G37"/>
    <mergeCell ref="A36:B36"/>
    <mergeCell ref="E36:G36"/>
    <mergeCell ref="H49:I49"/>
    <mergeCell ref="C47:Q47"/>
    <mergeCell ref="H48:I48"/>
    <mergeCell ref="E39:G39"/>
    <mergeCell ref="J39:Q39"/>
    <mergeCell ref="A53:B53"/>
    <mergeCell ref="H53:I53"/>
    <mergeCell ref="H52:I52"/>
    <mergeCell ref="H51:I51"/>
    <mergeCell ref="H50:I50"/>
    <mergeCell ref="E32:G32"/>
    <mergeCell ref="A31:B31"/>
    <mergeCell ref="E31:G31"/>
    <mergeCell ref="A30:B30"/>
    <mergeCell ref="E30:G30"/>
    <mergeCell ref="A29:B29"/>
    <mergeCell ref="E29:G29"/>
    <mergeCell ref="E25:G25"/>
    <mergeCell ref="E19:G19"/>
    <mergeCell ref="J19:Q19"/>
    <mergeCell ref="E20:G20"/>
    <mergeCell ref="B17:B18"/>
    <mergeCell ref="C17:C18"/>
    <mergeCell ref="D17:D18"/>
    <mergeCell ref="E17:G18"/>
    <mergeCell ref="H17:H18"/>
    <mergeCell ref="A1:P1"/>
    <mergeCell ref="J14:J15"/>
    <mergeCell ref="Q14:Q15"/>
    <mergeCell ref="K14:K15"/>
    <mergeCell ref="L14:L15"/>
    <mergeCell ref="M14:M15"/>
    <mergeCell ref="N14:N15"/>
    <mergeCell ref="O14:O15"/>
    <mergeCell ref="P14:P15"/>
    <mergeCell ref="H14:H15"/>
    <mergeCell ref="A12:A15"/>
    <mergeCell ref="B12:B15"/>
    <mergeCell ref="C12:C13"/>
    <mergeCell ref="D12:D13"/>
    <mergeCell ref="E12:G12"/>
    <mergeCell ref="E13:G13"/>
    <mergeCell ref="A2:P2"/>
    <mergeCell ref="A3:N3"/>
    <mergeCell ref="B59:O59"/>
    <mergeCell ref="A7:B7"/>
    <mergeCell ref="H12:I12"/>
    <mergeCell ref="H13:I13"/>
    <mergeCell ref="J12:Q13"/>
    <mergeCell ref="C14:C15"/>
    <mergeCell ref="D14:D15"/>
    <mergeCell ref="E14:E15"/>
    <mergeCell ref="F14:F15"/>
    <mergeCell ref="G14:G15"/>
    <mergeCell ref="I14:I15"/>
    <mergeCell ref="I17:I18"/>
    <mergeCell ref="J17:Q17"/>
    <mergeCell ref="A17:A18"/>
  </mergeCells>
  <pageMargins left="0.7" right="0.7" top="0.75" bottom="0.75" header="0.3" footer="0.3"/>
  <pageSetup paperSize="9" scale="95" orientation="landscape" r:id="rId1"/>
  <ignoredErrors>
    <ignoredError sqref="M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Layout" zoomScaleNormal="100" workbookViewId="0">
      <selection sqref="A1:N22"/>
    </sheetView>
  </sheetViews>
  <sheetFormatPr defaultRowHeight="14.4" x14ac:dyDescent="0.3"/>
  <sheetData>
    <row r="1" spans="1:20" ht="30.75" customHeight="1" x14ac:dyDescent="0.3">
      <c r="A1" s="276" t="s">
        <v>270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4"/>
      <c r="P1" s="4"/>
      <c r="Q1" s="4"/>
      <c r="R1" s="4"/>
      <c r="S1" s="4"/>
      <c r="T1" s="4"/>
    </row>
    <row r="2" spans="1:20" ht="15.75" customHeight="1" x14ac:dyDescent="0.3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20" ht="48" customHeight="1" x14ac:dyDescent="0.3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20" ht="80.25" customHeight="1" x14ac:dyDescent="0.3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20" ht="31.5" customHeight="1" x14ac:dyDescent="0.3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20" ht="31.5" customHeight="1" x14ac:dyDescent="0.3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7" spans="1:20" ht="15.75" customHeight="1" x14ac:dyDescent="0.3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</row>
    <row r="8" spans="1:20" ht="15.75" customHeight="1" x14ac:dyDescent="0.3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20" ht="15.75" customHeight="1" x14ac:dyDescent="0.3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</row>
    <row r="10" spans="1:20" ht="15.75" customHeight="1" x14ac:dyDescent="0.3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20" ht="15.75" customHeight="1" x14ac:dyDescent="0.3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</row>
    <row r="12" spans="1:20" ht="15.75" customHeight="1" x14ac:dyDescent="0.3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</row>
    <row r="13" spans="1:20" ht="15.75" customHeight="1" x14ac:dyDescent="0.3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</row>
    <row r="14" spans="1:20" ht="15.75" customHeight="1" x14ac:dyDescent="0.3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</row>
    <row r="15" spans="1:20" ht="15.75" customHeight="1" x14ac:dyDescent="0.3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20" ht="15.75" customHeight="1" x14ac:dyDescent="0.3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</row>
    <row r="17" spans="1:14" ht="37.5" customHeight="1" x14ac:dyDescent="0.3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</row>
    <row r="18" spans="1:14" ht="15.75" customHeight="1" x14ac:dyDescent="0.3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</row>
    <row r="19" spans="1:14" ht="15.75" customHeight="1" x14ac:dyDescent="0.3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</row>
    <row r="20" spans="1:14" ht="15.75" customHeight="1" x14ac:dyDescent="0.3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</row>
    <row r="21" spans="1:14" ht="15.75" customHeight="1" x14ac:dyDescent="0.3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</row>
    <row r="22" spans="1:14" ht="28.5" customHeight="1" x14ac:dyDescent="0.3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</row>
    <row r="23" spans="1:14" ht="48" customHeight="1" x14ac:dyDescent="0.3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"/>
    </row>
    <row r="24" spans="1:14" ht="31.5" customHeight="1" x14ac:dyDescent="0.3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"/>
    </row>
    <row r="25" spans="1:14" ht="15.6" x14ac:dyDescent="0.3">
      <c r="A25" s="52"/>
      <c r="B25" s="7"/>
      <c r="C25" s="7"/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</row>
    <row r="26" spans="1:14" ht="15.6" x14ac:dyDescent="0.3">
      <c r="A26" s="52"/>
      <c r="B26" s="7"/>
      <c r="C26" s="7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</row>
    <row r="27" spans="1:14" ht="15.6" x14ac:dyDescent="0.3">
      <c r="A27" s="52"/>
      <c r="B27" s="7"/>
      <c r="C27" s="7"/>
      <c r="D27" s="7"/>
      <c r="E27" s="7"/>
      <c r="F27" s="7"/>
      <c r="G27" s="7"/>
      <c r="H27" s="7"/>
      <c r="I27" s="2"/>
      <c r="J27" s="2"/>
      <c r="K27" s="2"/>
      <c r="L27" s="2"/>
      <c r="M27" s="2"/>
      <c r="N27" s="2"/>
    </row>
    <row r="28" spans="1:14" ht="15.6" x14ac:dyDescent="0.3">
      <c r="A28" s="52"/>
      <c r="B28" s="7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</row>
    <row r="29" spans="1:14" ht="15.6" x14ac:dyDescent="0.3">
      <c r="A29" s="53"/>
      <c r="B29" s="7"/>
      <c r="C29" s="7"/>
      <c r="D29" s="7"/>
      <c r="E29" s="7"/>
      <c r="F29" s="7"/>
      <c r="G29" s="7"/>
      <c r="H29" s="7"/>
      <c r="I29" s="2"/>
      <c r="J29" s="2"/>
      <c r="K29" s="2"/>
      <c r="L29" s="2"/>
      <c r="M29" s="2"/>
      <c r="N29" s="2"/>
    </row>
    <row r="30" spans="1:14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3">
    <mergeCell ref="A23:M23"/>
    <mergeCell ref="A24:M24"/>
    <mergeCell ref="A1:N22"/>
  </mergeCells>
  <printOptions horizontalCentered="1"/>
  <pageMargins left="0.51181102362204722" right="0.31496062992125984" top="0.35433070866141736" bottom="0.35433070866141736" header="0" footer="0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график</vt:lpstr>
      <vt:lpstr>график  (8)</vt:lpstr>
      <vt:lpstr>график (5)</vt:lpstr>
      <vt:lpstr>ПЛАН (5)</vt:lpstr>
      <vt:lpstr>ПЛАН (8)</vt:lpstr>
      <vt:lpstr>примечание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Гармония</dc:creator>
  <cp:lastModifiedBy>Пользователь</cp:lastModifiedBy>
  <cp:lastPrinted>2020-10-16T08:17:51Z</cp:lastPrinted>
  <dcterms:created xsi:type="dcterms:W3CDTF">2016-10-25T08:11:23Z</dcterms:created>
  <dcterms:modified xsi:type="dcterms:W3CDTF">2021-07-29T09:27:59Z</dcterms:modified>
</cp:coreProperties>
</file>